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n-data01.vn.root\Kunta\Sote-uudistus Rinteen hallitus\Rahoitusjaosto\Kuntalaskelmat\Julkaisuaineisto\"/>
    </mc:Choice>
  </mc:AlternateContent>
  <bookViews>
    <workbookView xWindow="0" yWindow="0" windowWidth="19200" windowHeight="7050" tabRatio="812" activeTab="1"/>
  </bookViews>
  <sheets>
    <sheet name="Hela landet ändringen i balansl" sheetId="8" r:id="rId1"/>
    <sheet name="Ändringen i balansläge kommuner" sheetId="1" r:id="rId2"/>
    <sheet name="Ändringen per kommungruper" sheetId="7" r:id="rId3"/>
    <sheet name="Detaljerad nuvarande_kommande" sheetId="9" r:id="rId4"/>
    <sheet name="Nya statsandelen" sheetId="10" r:id="rId5"/>
    <sheet name="Statsandelskriterierna" sheetId="12" r:id="rId6"/>
  </sheets>
  <definedNames>
    <definedName name="_xlnm.Print_Area" localSheetId="0">'Hela landet ändringen i balansl'!#REF!</definedName>
    <definedName name="_xlnm.Print_Area" localSheetId="1">'Ändringen i balansläge kommuner'!$A:$X</definedName>
    <definedName name="_xlnm.Print_Titles" localSheetId="1">'Ändringen i balansläge kommuner'!$28:$34</definedName>
  </definedNames>
  <calcPr calcId="162913"/>
</workbook>
</file>

<file path=xl/calcChain.xml><?xml version="1.0" encoding="utf-8"?>
<calcChain xmlns="http://schemas.openxmlformats.org/spreadsheetml/2006/main">
  <c r="D69" i="12" l="1"/>
  <c r="C69" i="12"/>
  <c r="B69" i="12"/>
  <c r="D62" i="12"/>
  <c r="C62" i="12"/>
  <c r="B62" i="12"/>
  <c r="D55" i="12"/>
  <c r="C55" i="12"/>
  <c r="B55" i="12"/>
  <c r="D44" i="12"/>
  <c r="C44" i="12"/>
  <c r="B44" i="12"/>
  <c r="D26" i="12"/>
  <c r="C26" i="12"/>
  <c r="R303" i="10" l="1"/>
  <c r="U14" i="10"/>
  <c r="V14" i="10"/>
  <c r="W14" i="10"/>
  <c r="X14" i="10"/>
  <c r="T14" i="10"/>
  <c r="R14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4" i="10"/>
  <c r="R305" i="10"/>
  <c r="R306" i="10"/>
  <c r="R307" i="10"/>
  <c r="R308" i="10"/>
  <c r="R309" i="10"/>
  <c r="R16" i="10"/>
  <c r="Q45" i="7" l="1"/>
  <c r="Q46" i="7"/>
  <c r="Q47" i="7"/>
  <c r="Q48" i="7"/>
  <c r="Q49" i="7"/>
  <c r="Q50" i="7"/>
  <c r="Q44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16" i="7"/>
  <c r="R10" i="7"/>
  <c r="Q10" i="7"/>
  <c r="P10" i="7"/>
  <c r="E10" i="7"/>
  <c r="F10" i="7"/>
  <c r="G10" i="7"/>
  <c r="H10" i="7"/>
  <c r="D10" i="7"/>
  <c r="B10" i="7"/>
  <c r="R14" i="7"/>
  <c r="R13" i="7"/>
  <c r="P14" i="7"/>
  <c r="P13" i="7"/>
  <c r="H14" i="7"/>
  <c r="H13" i="7"/>
  <c r="G14" i="7"/>
  <c r="G13" i="7"/>
  <c r="F14" i="7"/>
  <c r="F13" i="7"/>
  <c r="E14" i="7"/>
  <c r="E13" i="7"/>
  <c r="D14" i="7"/>
  <c r="D13" i="7"/>
  <c r="B14" i="7"/>
  <c r="B13" i="7"/>
  <c r="J45" i="7"/>
  <c r="K45" i="7"/>
  <c r="L45" i="7"/>
  <c r="M45" i="7"/>
  <c r="N45" i="7"/>
  <c r="J46" i="7"/>
  <c r="K46" i="7"/>
  <c r="L46" i="7"/>
  <c r="M46" i="7"/>
  <c r="N46" i="7"/>
  <c r="J47" i="7"/>
  <c r="K47" i="7"/>
  <c r="L47" i="7"/>
  <c r="M47" i="7"/>
  <c r="N47" i="7"/>
  <c r="J48" i="7"/>
  <c r="K48" i="7"/>
  <c r="L48" i="7"/>
  <c r="M48" i="7"/>
  <c r="N48" i="7"/>
  <c r="J49" i="7"/>
  <c r="K49" i="7"/>
  <c r="L49" i="7"/>
  <c r="M49" i="7"/>
  <c r="N49" i="7"/>
  <c r="J50" i="7"/>
  <c r="K50" i="7"/>
  <c r="L50" i="7"/>
  <c r="M50" i="7"/>
  <c r="N50" i="7"/>
  <c r="J34" i="7"/>
  <c r="K34" i="7"/>
  <c r="L34" i="7"/>
  <c r="M34" i="7"/>
  <c r="N34" i="7"/>
  <c r="J35" i="7"/>
  <c r="K35" i="7"/>
  <c r="L35" i="7"/>
  <c r="M35" i="7"/>
  <c r="N35" i="7"/>
  <c r="J36" i="7"/>
  <c r="K36" i="7"/>
  <c r="L36" i="7"/>
  <c r="M36" i="7"/>
  <c r="N36" i="7"/>
  <c r="J37" i="7"/>
  <c r="K37" i="7"/>
  <c r="L37" i="7"/>
  <c r="M37" i="7"/>
  <c r="N37" i="7"/>
  <c r="J38" i="7"/>
  <c r="K38" i="7"/>
  <c r="L38" i="7"/>
  <c r="M38" i="7"/>
  <c r="N38" i="7"/>
  <c r="F33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5" i="1"/>
  <c r="Q14" i="7" l="1"/>
  <c r="Q13" i="7"/>
  <c r="H23" i="1" l="1"/>
  <c r="H24" i="1"/>
  <c r="H26" i="1"/>
  <c r="H25" i="1" l="1"/>
  <c r="X33" i="1" l="1"/>
  <c r="T33" i="1"/>
  <c r="U33" i="1"/>
  <c r="V33" i="1"/>
  <c r="W33" i="1"/>
  <c r="T36" i="1" l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T91" i="1"/>
  <c r="U91" i="1"/>
  <c r="V91" i="1"/>
  <c r="W91" i="1"/>
  <c r="X91" i="1"/>
  <c r="T92" i="1"/>
  <c r="U92" i="1"/>
  <c r="V92" i="1"/>
  <c r="W92" i="1"/>
  <c r="X92" i="1"/>
  <c r="T93" i="1"/>
  <c r="U93" i="1"/>
  <c r="V93" i="1"/>
  <c r="W93" i="1"/>
  <c r="X93" i="1"/>
  <c r="T94" i="1"/>
  <c r="U94" i="1"/>
  <c r="V94" i="1"/>
  <c r="W94" i="1"/>
  <c r="X94" i="1"/>
  <c r="T95" i="1"/>
  <c r="U95" i="1"/>
  <c r="V95" i="1"/>
  <c r="W95" i="1"/>
  <c r="X95" i="1"/>
  <c r="T96" i="1"/>
  <c r="U96" i="1"/>
  <c r="V96" i="1"/>
  <c r="W96" i="1"/>
  <c r="X96" i="1"/>
  <c r="T97" i="1"/>
  <c r="U97" i="1"/>
  <c r="V97" i="1"/>
  <c r="W97" i="1"/>
  <c r="X97" i="1"/>
  <c r="T98" i="1"/>
  <c r="U98" i="1"/>
  <c r="V98" i="1"/>
  <c r="W98" i="1"/>
  <c r="X98" i="1"/>
  <c r="T99" i="1"/>
  <c r="U99" i="1"/>
  <c r="V99" i="1"/>
  <c r="W99" i="1"/>
  <c r="X99" i="1"/>
  <c r="T100" i="1"/>
  <c r="U100" i="1"/>
  <c r="V100" i="1"/>
  <c r="W100" i="1"/>
  <c r="X100" i="1"/>
  <c r="T101" i="1"/>
  <c r="U101" i="1"/>
  <c r="V101" i="1"/>
  <c r="W101" i="1"/>
  <c r="X101" i="1"/>
  <c r="T102" i="1"/>
  <c r="U102" i="1"/>
  <c r="V102" i="1"/>
  <c r="W102" i="1"/>
  <c r="X102" i="1"/>
  <c r="T103" i="1"/>
  <c r="U103" i="1"/>
  <c r="V103" i="1"/>
  <c r="W103" i="1"/>
  <c r="X103" i="1"/>
  <c r="T104" i="1"/>
  <c r="U104" i="1"/>
  <c r="V104" i="1"/>
  <c r="W104" i="1"/>
  <c r="X104" i="1"/>
  <c r="T105" i="1"/>
  <c r="U105" i="1"/>
  <c r="V105" i="1"/>
  <c r="W105" i="1"/>
  <c r="X105" i="1"/>
  <c r="T106" i="1"/>
  <c r="U106" i="1"/>
  <c r="V106" i="1"/>
  <c r="W106" i="1"/>
  <c r="X106" i="1"/>
  <c r="T107" i="1"/>
  <c r="U107" i="1"/>
  <c r="V107" i="1"/>
  <c r="W107" i="1"/>
  <c r="X107" i="1"/>
  <c r="T108" i="1"/>
  <c r="U108" i="1"/>
  <c r="V108" i="1"/>
  <c r="W108" i="1"/>
  <c r="X108" i="1"/>
  <c r="T109" i="1"/>
  <c r="U109" i="1"/>
  <c r="V109" i="1"/>
  <c r="W109" i="1"/>
  <c r="X109" i="1"/>
  <c r="T110" i="1"/>
  <c r="U110" i="1"/>
  <c r="V110" i="1"/>
  <c r="W110" i="1"/>
  <c r="X110" i="1"/>
  <c r="T111" i="1"/>
  <c r="U111" i="1"/>
  <c r="V111" i="1"/>
  <c r="W111" i="1"/>
  <c r="X111" i="1"/>
  <c r="T112" i="1"/>
  <c r="U112" i="1"/>
  <c r="V112" i="1"/>
  <c r="W112" i="1"/>
  <c r="X112" i="1"/>
  <c r="T113" i="1"/>
  <c r="U113" i="1"/>
  <c r="V113" i="1"/>
  <c r="W113" i="1"/>
  <c r="X113" i="1"/>
  <c r="T114" i="1"/>
  <c r="U114" i="1"/>
  <c r="V114" i="1"/>
  <c r="W114" i="1"/>
  <c r="X114" i="1"/>
  <c r="T115" i="1"/>
  <c r="U115" i="1"/>
  <c r="V115" i="1"/>
  <c r="W115" i="1"/>
  <c r="X115" i="1"/>
  <c r="T116" i="1"/>
  <c r="U116" i="1"/>
  <c r="V116" i="1"/>
  <c r="W116" i="1"/>
  <c r="X116" i="1"/>
  <c r="T117" i="1"/>
  <c r="U117" i="1"/>
  <c r="V117" i="1"/>
  <c r="W117" i="1"/>
  <c r="X117" i="1"/>
  <c r="T118" i="1"/>
  <c r="U118" i="1"/>
  <c r="V118" i="1"/>
  <c r="W118" i="1"/>
  <c r="X118" i="1"/>
  <c r="T119" i="1"/>
  <c r="U119" i="1"/>
  <c r="V119" i="1"/>
  <c r="W119" i="1"/>
  <c r="X119" i="1"/>
  <c r="T120" i="1"/>
  <c r="U120" i="1"/>
  <c r="V120" i="1"/>
  <c r="W120" i="1"/>
  <c r="X120" i="1"/>
  <c r="T121" i="1"/>
  <c r="U121" i="1"/>
  <c r="V121" i="1"/>
  <c r="W121" i="1"/>
  <c r="X121" i="1"/>
  <c r="T122" i="1"/>
  <c r="U122" i="1"/>
  <c r="V122" i="1"/>
  <c r="W122" i="1"/>
  <c r="X122" i="1"/>
  <c r="T123" i="1"/>
  <c r="U123" i="1"/>
  <c r="V123" i="1"/>
  <c r="W123" i="1"/>
  <c r="X123" i="1"/>
  <c r="T124" i="1"/>
  <c r="U124" i="1"/>
  <c r="V124" i="1"/>
  <c r="W124" i="1"/>
  <c r="X124" i="1"/>
  <c r="T125" i="1"/>
  <c r="U125" i="1"/>
  <c r="V125" i="1"/>
  <c r="W125" i="1"/>
  <c r="X125" i="1"/>
  <c r="T126" i="1"/>
  <c r="U126" i="1"/>
  <c r="V126" i="1"/>
  <c r="W126" i="1"/>
  <c r="X126" i="1"/>
  <c r="T127" i="1"/>
  <c r="U127" i="1"/>
  <c r="V127" i="1"/>
  <c r="W127" i="1"/>
  <c r="X127" i="1"/>
  <c r="T128" i="1"/>
  <c r="U128" i="1"/>
  <c r="V128" i="1"/>
  <c r="W128" i="1"/>
  <c r="X128" i="1"/>
  <c r="T129" i="1"/>
  <c r="U129" i="1"/>
  <c r="V129" i="1"/>
  <c r="W129" i="1"/>
  <c r="X129" i="1"/>
  <c r="T130" i="1"/>
  <c r="U130" i="1"/>
  <c r="V130" i="1"/>
  <c r="W130" i="1"/>
  <c r="X130" i="1"/>
  <c r="T131" i="1"/>
  <c r="U131" i="1"/>
  <c r="V131" i="1"/>
  <c r="W131" i="1"/>
  <c r="X131" i="1"/>
  <c r="T132" i="1"/>
  <c r="U132" i="1"/>
  <c r="V132" i="1"/>
  <c r="W132" i="1"/>
  <c r="X132" i="1"/>
  <c r="T133" i="1"/>
  <c r="U133" i="1"/>
  <c r="V133" i="1"/>
  <c r="W133" i="1"/>
  <c r="X133" i="1"/>
  <c r="T134" i="1"/>
  <c r="U134" i="1"/>
  <c r="V134" i="1"/>
  <c r="W134" i="1"/>
  <c r="X134" i="1"/>
  <c r="T135" i="1"/>
  <c r="U135" i="1"/>
  <c r="V135" i="1"/>
  <c r="W135" i="1"/>
  <c r="X135" i="1"/>
  <c r="T136" i="1"/>
  <c r="U136" i="1"/>
  <c r="V136" i="1"/>
  <c r="W136" i="1"/>
  <c r="X136" i="1"/>
  <c r="T137" i="1"/>
  <c r="U137" i="1"/>
  <c r="V137" i="1"/>
  <c r="W137" i="1"/>
  <c r="X137" i="1"/>
  <c r="T138" i="1"/>
  <c r="U138" i="1"/>
  <c r="V138" i="1"/>
  <c r="W138" i="1"/>
  <c r="X138" i="1"/>
  <c r="T139" i="1"/>
  <c r="U139" i="1"/>
  <c r="V139" i="1"/>
  <c r="W139" i="1"/>
  <c r="X139" i="1"/>
  <c r="T140" i="1"/>
  <c r="U140" i="1"/>
  <c r="V140" i="1"/>
  <c r="W140" i="1"/>
  <c r="X140" i="1"/>
  <c r="T141" i="1"/>
  <c r="U141" i="1"/>
  <c r="V141" i="1"/>
  <c r="W141" i="1"/>
  <c r="X141" i="1"/>
  <c r="T142" i="1"/>
  <c r="U142" i="1"/>
  <c r="V142" i="1"/>
  <c r="W142" i="1"/>
  <c r="X142" i="1"/>
  <c r="T143" i="1"/>
  <c r="U143" i="1"/>
  <c r="V143" i="1"/>
  <c r="W143" i="1"/>
  <c r="X143" i="1"/>
  <c r="T144" i="1"/>
  <c r="U144" i="1"/>
  <c r="V144" i="1"/>
  <c r="W144" i="1"/>
  <c r="X144" i="1"/>
  <c r="T145" i="1"/>
  <c r="U145" i="1"/>
  <c r="V145" i="1"/>
  <c r="W145" i="1"/>
  <c r="X145" i="1"/>
  <c r="T146" i="1"/>
  <c r="U146" i="1"/>
  <c r="V146" i="1"/>
  <c r="W146" i="1"/>
  <c r="X146" i="1"/>
  <c r="T147" i="1"/>
  <c r="U147" i="1"/>
  <c r="V147" i="1"/>
  <c r="W147" i="1"/>
  <c r="X147" i="1"/>
  <c r="T148" i="1"/>
  <c r="U148" i="1"/>
  <c r="V148" i="1"/>
  <c r="W148" i="1"/>
  <c r="X148" i="1"/>
  <c r="T149" i="1"/>
  <c r="U149" i="1"/>
  <c r="V149" i="1"/>
  <c r="W149" i="1"/>
  <c r="X149" i="1"/>
  <c r="T150" i="1"/>
  <c r="U150" i="1"/>
  <c r="V150" i="1"/>
  <c r="W150" i="1"/>
  <c r="X150" i="1"/>
  <c r="T151" i="1"/>
  <c r="U151" i="1"/>
  <c r="V151" i="1"/>
  <c r="W151" i="1"/>
  <c r="X151" i="1"/>
  <c r="T152" i="1"/>
  <c r="U152" i="1"/>
  <c r="V152" i="1"/>
  <c r="W152" i="1"/>
  <c r="X152" i="1"/>
  <c r="T153" i="1"/>
  <c r="U153" i="1"/>
  <c r="V153" i="1"/>
  <c r="W153" i="1"/>
  <c r="X153" i="1"/>
  <c r="T154" i="1"/>
  <c r="U154" i="1"/>
  <c r="V154" i="1"/>
  <c r="W154" i="1"/>
  <c r="X154" i="1"/>
  <c r="T155" i="1"/>
  <c r="U155" i="1"/>
  <c r="V155" i="1"/>
  <c r="W155" i="1"/>
  <c r="X155" i="1"/>
  <c r="T156" i="1"/>
  <c r="U156" i="1"/>
  <c r="V156" i="1"/>
  <c r="W156" i="1"/>
  <c r="X156" i="1"/>
  <c r="T157" i="1"/>
  <c r="U157" i="1"/>
  <c r="V157" i="1"/>
  <c r="W157" i="1"/>
  <c r="X157" i="1"/>
  <c r="T158" i="1"/>
  <c r="U158" i="1"/>
  <c r="V158" i="1"/>
  <c r="W158" i="1"/>
  <c r="X158" i="1"/>
  <c r="T159" i="1"/>
  <c r="U159" i="1"/>
  <c r="V159" i="1"/>
  <c r="W159" i="1"/>
  <c r="X159" i="1"/>
  <c r="T160" i="1"/>
  <c r="U160" i="1"/>
  <c r="V160" i="1"/>
  <c r="W160" i="1"/>
  <c r="X160" i="1"/>
  <c r="T161" i="1"/>
  <c r="U161" i="1"/>
  <c r="V161" i="1"/>
  <c r="W161" i="1"/>
  <c r="X161" i="1"/>
  <c r="T162" i="1"/>
  <c r="U162" i="1"/>
  <c r="V162" i="1"/>
  <c r="W162" i="1"/>
  <c r="X162" i="1"/>
  <c r="T163" i="1"/>
  <c r="U163" i="1"/>
  <c r="V163" i="1"/>
  <c r="W163" i="1"/>
  <c r="X163" i="1"/>
  <c r="T164" i="1"/>
  <c r="U164" i="1"/>
  <c r="V164" i="1"/>
  <c r="W164" i="1"/>
  <c r="X164" i="1"/>
  <c r="T165" i="1"/>
  <c r="U165" i="1"/>
  <c r="V165" i="1"/>
  <c r="W165" i="1"/>
  <c r="X165" i="1"/>
  <c r="T166" i="1"/>
  <c r="U166" i="1"/>
  <c r="V166" i="1"/>
  <c r="W166" i="1"/>
  <c r="X166" i="1"/>
  <c r="T167" i="1"/>
  <c r="U167" i="1"/>
  <c r="V167" i="1"/>
  <c r="W167" i="1"/>
  <c r="X167" i="1"/>
  <c r="T168" i="1"/>
  <c r="U168" i="1"/>
  <c r="V168" i="1"/>
  <c r="W168" i="1"/>
  <c r="X168" i="1"/>
  <c r="T169" i="1"/>
  <c r="U169" i="1"/>
  <c r="V169" i="1"/>
  <c r="W169" i="1"/>
  <c r="X169" i="1"/>
  <c r="T170" i="1"/>
  <c r="U170" i="1"/>
  <c r="V170" i="1"/>
  <c r="W170" i="1"/>
  <c r="X170" i="1"/>
  <c r="T171" i="1"/>
  <c r="U171" i="1"/>
  <c r="V171" i="1"/>
  <c r="W171" i="1"/>
  <c r="X171" i="1"/>
  <c r="T172" i="1"/>
  <c r="U172" i="1"/>
  <c r="V172" i="1"/>
  <c r="W172" i="1"/>
  <c r="X172" i="1"/>
  <c r="T173" i="1"/>
  <c r="U173" i="1"/>
  <c r="V173" i="1"/>
  <c r="W173" i="1"/>
  <c r="X173" i="1"/>
  <c r="T174" i="1"/>
  <c r="U174" i="1"/>
  <c r="V174" i="1"/>
  <c r="W174" i="1"/>
  <c r="X174" i="1"/>
  <c r="T175" i="1"/>
  <c r="U175" i="1"/>
  <c r="V175" i="1"/>
  <c r="W175" i="1"/>
  <c r="X175" i="1"/>
  <c r="T176" i="1"/>
  <c r="U176" i="1"/>
  <c r="V176" i="1"/>
  <c r="W176" i="1"/>
  <c r="X176" i="1"/>
  <c r="T177" i="1"/>
  <c r="U177" i="1"/>
  <c r="V177" i="1"/>
  <c r="W177" i="1"/>
  <c r="X177" i="1"/>
  <c r="T178" i="1"/>
  <c r="U178" i="1"/>
  <c r="V178" i="1"/>
  <c r="W178" i="1"/>
  <c r="X178" i="1"/>
  <c r="T179" i="1"/>
  <c r="U179" i="1"/>
  <c r="V179" i="1"/>
  <c r="W179" i="1"/>
  <c r="X179" i="1"/>
  <c r="T180" i="1"/>
  <c r="U180" i="1"/>
  <c r="V180" i="1"/>
  <c r="W180" i="1"/>
  <c r="X180" i="1"/>
  <c r="T181" i="1"/>
  <c r="U181" i="1"/>
  <c r="V181" i="1"/>
  <c r="W181" i="1"/>
  <c r="X181" i="1"/>
  <c r="T182" i="1"/>
  <c r="U182" i="1"/>
  <c r="V182" i="1"/>
  <c r="W182" i="1"/>
  <c r="X182" i="1"/>
  <c r="T183" i="1"/>
  <c r="U183" i="1"/>
  <c r="V183" i="1"/>
  <c r="W183" i="1"/>
  <c r="X183" i="1"/>
  <c r="T184" i="1"/>
  <c r="U184" i="1"/>
  <c r="V184" i="1"/>
  <c r="W184" i="1"/>
  <c r="X184" i="1"/>
  <c r="T185" i="1"/>
  <c r="U185" i="1"/>
  <c r="V185" i="1"/>
  <c r="W185" i="1"/>
  <c r="X185" i="1"/>
  <c r="T186" i="1"/>
  <c r="U186" i="1"/>
  <c r="V186" i="1"/>
  <c r="W186" i="1"/>
  <c r="X186" i="1"/>
  <c r="T187" i="1"/>
  <c r="U187" i="1"/>
  <c r="V187" i="1"/>
  <c r="W187" i="1"/>
  <c r="X187" i="1"/>
  <c r="T188" i="1"/>
  <c r="U188" i="1"/>
  <c r="V188" i="1"/>
  <c r="W188" i="1"/>
  <c r="X188" i="1"/>
  <c r="T189" i="1"/>
  <c r="U189" i="1"/>
  <c r="V189" i="1"/>
  <c r="W189" i="1"/>
  <c r="X189" i="1"/>
  <c r="T190" i="1"/>
  <c r="U190" i="1"/>
  <c r="V190" i="1"/>
  <c r="W190" i="1"/>
  <c r="X190" i="1"/>
  <c r="T191" i="1"/>
  <c r="U191" i="1"/>
  <c r="V191" i="1"/>
  <c r="W191" i="1"/>
  <c r="X191" i="1"/>
  <c r="T192" i="1"/>
  <c r="U192" i="1"/>
  <c r="V192" i="1"/>
  <c r="W192" i="1"/>
  <c r="X192" i="1"/>
  <c r="T193" i="1"/>
  <c r="U193" i="1"/>
  <c r="V193" i="1"/>
  <c r="W193" i="1"/>
  <c r="X193" i="1"/>
  <c r="T194" i="1"/>
  <c r="U194" i="1"/>
  <c r="V194" i="1"/>
  <c r="W194" i="1"/>
  <c r="X194" i="1"/>
  <c r="T195" i="1"/>
  <c r="U195" i="1"/>
  <c r="V195" i="1"/>
  <c r="W195" i="1"/>
  <c r="X195" i="1"/>
  <c r="T196" i="1"/>
  <c r="U196" i="1"/>
  <c r="V196" i="1"/>
  <c r="W196" i="1"/>
  <c r="X196" i="1"/>
  <c r="T197" i="1"/>
  <c r="U197" i="1"/>
  <c r="V197" i="1"/>
  <c r="W197" i="1"/>
  <c r="X197" i="1"/>
  <c r="T198" i="1"/>
  <c r="U198" i="1"/>
  <c r="V198" i="1"/>
  <c r="W198" i="1"/>
  <c r="X198" i="1"/>
  <c r="T199" i="1"/>
  <c r="U199" i="1"/>
  <c r="V199" i="1"/>
  <c r="W199" i="1"/>
  <c r="X199" i="1"/>
  <c r="T200" i="1"/>
  <c r="U200" i="1"/>
  <c r="V200" i="1"/>
  <c r="W200" i="1"/>
  <c r="X200" i="1"/>
  <c r="T201" i="1"/>
  <c r="U201" i="1"/>
  <c r="V201" i="1"/>
  <c r="W201" i="1"/>
  <c r="X201" i="1"/>
  <c r="T202" i="1"/>
  <c r="U202" i="1"/>
  <c r="V202" i="1"/>
  <c r="W202" i="1"/>
  <c r="X202" i="1"/>
  <c r="T203" i="1"/>
  <c r="U203" i="1"/>
  <c r="V203" i="1"/>
  <c r="W203" i="1"/>
  <c r="X203" i="1"/>
  <c r="T204" i="1"/>
  <c r="U204" i="1"/>
  <c r="V204" i="1"/>
  <c r="W204" i="1"/>
  <c r="X204" i="1"/>
  <c r="T205" i="1"/>
  <c r="U205" i="1"/>
  <c r="V205" i="1"/>
  <c r="W205" i="1"/>
  <c r="X205" i="1"/>
  <c r="T206" i="1"/>
  <c r="U206" i="1"/>
  <c r="V206" i="1"/>
  <c r="W206" i="1"/>
  <c r="X206" i="1"/>
  <c r="T207" i="1"/>
  <c r="U207" i="1"/>
  <c r="V207" i="1"/>
  <c r="W207" i="1"/>
  <c r="X207" i="1"/>
  <c r="T208" i="1"/>
  <c r="U208" i="1"/>
  <c r="V208" i="1"/>
  <c r="W208" i="1"/>
  <c r="X208" i="1"/>
  <c r="T209" i="1"/>
  <c r="U209" i="1"/>
  <c r="V209" i="1"/>
  <c r="W209" i="1"/>
  <c r="X209" i="1"/>
  <c r="T210" i="1"/>
  <c r="U210" i="1"/>
  <c r="V210" i="1"/>
  <c r="W210" i="1"/>
  <c r="X210" i="1"/>
  <c r="T211" i="1"/>
  <c r="U211" i="1"/>
  <c r="V211" i="1"/>
  <c r="W211" i="1"/>
  <c r="X211" i="1"/>
  <c r="T212" i="1"/>
  <c r="U212" i="1"/>
  <c r="V212" i="1"/>
  <c r="W212" i="1"/>
  <c r="X212" i="1"/>
  <c r="T213" i="1"/>
  <c r="U213" i="1"/>
  <c r="V213" i="1"/>
  <c r="W213" i="1"/>
  <c r="X213" i="1"/>
  <c r="T214" i="1"/>
  <c r="U214" i="1"/>
  <c r="V214" i="1"/>
  <c r="W214" i="1"/>
  <c r="X214" i="1"/>
  <c r="T215" i="1"/>
  <c r="U215" i="1"/>
  <c r="V215" i="1"/>
  <c r="W215" i="1"/>
  <c r="X215" i="1"/>
  <c r="T216" i="1"/>
  <c r="U216" i="1"/>
  <c r="V216" i="1"/>
  <c r="W216" i="1"/>
  <c r="X216" i="1"/>
  <c r="T217" i="1"/>
  <c r="U217" i="1"/>
  <c r="V217" i="1"/>
  <c r="W217" i="1"/>
  <c r="X217" i="1"/>
  <c r="T218" i="1"/>
  <c r="U218" i="1"/>
  <c r="V218" i="1"/>
  <c r="W218" i="1"/>
  <c r="X218" i="1"/>
  <c r="T219" i="1"/>
  <c r="U219" i="1"/>
  <c r="V219" i="1"/>
  <c r="W219" i="1"/>
  <c r="X219" i="1"/>
  <c r="T220" i="1"/>
  <c r="U220" i="1"/>
  <c r="V220" i="1"/>
  <c r="W220" i="1"/>
  <c r="X220" i="1"/>
  <c r="T221" i="1"/>
  <c r="U221" i="1"/>
  <c r="V221" i="1"/>
  <c r="W221" i="1"/>
  <c r="X221" i="1"/>
  <c r="T222" i="1"/>
  <c r="U222" i="1"/>
  <c r="V222" i="1"/>
  <c r="W222" i="1"/>
  <c r="X222" i="1"/>
  <c r="T223" i="1"/>
  <c r="U223" i="1"/>
  <c r="V223" i="1"/>
  <c r="W223" i="1"/>
  <c r="X223" i="1"/>
  <c r="T224" i="1"/>
  <c r="U224" i="1"/>
  <c r="V224" i="1"/>
  <c r="W224" i="1"/>
  <c r="X224" i="1"/>
  <c r="T225" i="1"/>
  <c r="U225" i="1"/>
  <c r="V225" i="1"/>
  <c r="W225" i="1"/>
  <c r="X225" i="1"/>
  <c r="T226" i="1"/>
  <c r="U226" i="1"/>
  <c r="V226" i="1"/>
  <c r="W226" i="1"/>
  <c r="X226" i="1"/>
  <c r="T227" i="1"/>
  <c r="U227" i="1"/>
  <c r="V227" i="1"/>
  <c r="W227" i="1"/>
  <c r="X227" i="1"/>
  <c r="T228" i="1"/>
  <c r="U228" i="1"/>
  <c r="V228" i="1"/>
  <c r="W228" i="1"/>
  <c r="X228" i="1"/>
  <c r="T229" i="1"/>
  <c r="U229" i="1"/>
  <c r="V229" i="1"/>
  <c r="W229" i="1"/>
  <c r="X229" i="1"/>
  <c r="T230" i="1"/>
  <c r="U230" i="1"/>
  <c r="V230" i="1"/>
  <c r="W230" i="1"/>
  <c r="X230" i="1"/>
  <c r="T231" i="1"/>
  <c r="U231" i="1"/>
  <c r="V231" i="1"/>
  <c r="W231" i="1"/>
  <c r="X231" i="1"/>
  <c r="T232" i="1"/>
  <c r="U232" i="1"/>
  <c r="V232" i="1"/>
  <c r="W232" i="1"/>
  <c r="X232" i="1"/>
  <c r="T233" i="1"/>
  <c r="U233" i="1"/>
  <c r="V233" i="1"/>
  <c r="W233" i="1"/>
  <c r="X233" i="1"/>
  <c r="T234" i="1"/>
  <c r="U234" i="1"/>
  <c r="V234" i="1"/>
  <c r="W234" i="1"/>
  <c r="X234" i="1"/>
  <c r="T235" i="1"/>
  <c r="U235" i="1"/>
  <c r="V235" i="1"/>
  <c r="W235" i="1"/>
  <c r="X235" i="1"/>
  <c r="T236" i="1"/>
  <c r="U236" i="1"/>
  <c r="V236" i="1"/>
  <c r="W236" i="1"/>
  <c r="X236" i="1"/>
  <c r="T237" i="1"/>
  <c r="U237" i="1"/>
  <c r="V237" i="1"/>
  <c r="W237" i="1"/>
  <c r="X237" i="1"/>
  <c r="T238" i="1"/>
  <c r="U238" i="1"/>
  <c r="V238" i="1"/>
  <c r="W238" i="1"/>
  <c r="X238" i="1"/>
  <c r="T239" i="1"/>
  <c r="U239" i="1"/>
  <c r="V239" i="1"/>
  <c r="W239" i="1"/>
  <c r="X239" i="1"/>
  <c r="T240" i="1"/>
  <c r="U240" i="1"/>
  <c r="V240" i="1"/>
  <c r="W240" i="1"/>
  <c r="X240" i="1"/>
  <c r="T241" i="1"/>
  <c r="U241" i="1"/>
  <c r="V241" i="1"/>
  <c r="W241" i="1"/>
  <c r="X241" i="1"/>
  <c r="T242" i="1"/>
  <c r="U242" i="1"/>
  <c r="V242" i="1"/>
  <c r="W242" i="1"/>
  <c r="X242" i="1"/>
  <c r="T243" i="1"/>
  <c r="U243" i="1"/>
  <c r="V243" i="1"/>
  <c r="W243" i="1"/>
  <c r="X243" i="1"/>
  <c r="T244" i="1"/>
  <c r="U244" i="1"/>
  <c r="V244" i="1"/>
  <c r="W244" i="1"/>
  <c r="X244" i="1"/>
  <c r="T245" i="1"/>
  <c r="U245" i="1"/>
  <c r="V245" i="1"/>
  <c r="W245" i="1"/>
  <c r="X245" i="1"/>
  <c r="T246" i="1"/>
  <c r="U246" i="1"/>
  <c r="V246" i="1"/>
  <c r="W246" i="1"/>
  <c r="X246" i="1"/>
  <c r="T247" i="1"/>
  <c r="U247" i="1"/>
  <c r="V247" i="1"/>
  <c r="W247" i="1"/>
  <c r="X247" i="1"/>
  <c r="T248" i="1"/>
  <c r="U248" i="1"/>
  <c r="V248" i="1"/>
  <c r="W248" i="1"/>
  <c r="X248" i="1"/>
  <c r="T249" i="1"/>
  <c r="U249" i="1"/>
  <c r="V249" i="1"/>
  <c r="W249" i="1"/>
  <c r="X249" i="1"/>
  <c r="T250" i="1"/>
  <c r="U250" i="1"/>
  <c r="V250" i="1"/>
  <c r="W250" i="1"/>
  <c r="X250" i="1"/>
  <c r="T251" i="1"/>
  <c r="U251" i="1"/>
  <c r="V251" i="1"/>
  <c r="W251" i="1"/>
  <c r="X251" i="1"/>
  <c r="T252" i="1"/>
  <c r="U252" i="1"/>
  <c r="V252" i="1"/>
  <c r="W252" i="1"/>
  <c r="X252" i="1"/>
  <c r="T253" i="1"/>
  <c r="U253" i="1"/>
  <c r="V253" i="1"/>
  <c r="W253" i="1"/>
  <c r="X253" i="1"/>
  <c r="T254" i="1"/>
  <c r="U254" i="1"/>
  <c r="V254" i="1"/>
  <c r="W254" i="1"/>
  <c r="X254" i="1"/>
  <c r="T255" i="1"/>
  <c r="U255" i="1"/>
  <c r="V255" i="1"/>
  <c r="W255" i="1"/>
  <c r="X255" i="1"/>
  <c r="T256" i="1"/>
  <c r="U256" i="1"/>
  <c r="V256" i="1"/>
  <c r="W256" i="1"/>
  <c r="X256" i="1"/>
  <c r="T257" i="1"/>
  <c r="U257" i="1"/>
  <c r="V257" i="1"/>
  <c r="W257" i="1"/>
  <c r="X257" i="1"/>
  <c r="T258" i="1"/>
  <c r="U258" i="1"/>
  <c r="V258" i="1"/>
  <c r="W258" i="1"/>
  <c r="X258" i="1"/>
  <c r="T259" i="1"/>
  <c r="U259" i="1"/>
  <c r="V259" i="1"/>
  <c r="W259" i="1"/>
  <c r="X259" i="1"/>
  <c r="T260" i="1"/>
  <c r="U260" i="1"/>
  <c r="V260" i="1"/>
  <c r="W260" i="1"/>
  <c r="X260" i="1"/>
  <c r="T261" i="1"/>
  <c r="U261" i="1"/>
  <c r="V261" i="1"/>
  <c r="W261" i="1"/>
  <c r="X261" i="1"/>
  <c r="T262" i="1"/>
  <c r="U262" i="1"/>
  <c r="V262" i="1"/>
  <c r="W262" i="1"/>
  <c r="X262" i="1"/>
  <c r="T263" i="1"/>
  <c r="U263" i="1"/>
  <c r="V263" i="1"/>
  <c r="W263" i="1"/>
  <c r="X263" i="1"/>
  <c r="T264" i="1"/>
  <c r="U264" i="1"/>
  <c r="V264" i="1"/>
  <c r="W264" i="1"/>
  <c r="X264" i="1"/>
  <c r="T265" i="1"/>
  <c r="U265" i="1"/>
  <c r="V265" i="1"/>
  <c r="W265" i="1"/>
  <c r="X265" i="1"/>
  <c r="T266" i="1"/>
  <c r="U266" i="1"/>
  <c r="V266" i="1"/>
  <c r="W266" i="1"/>
  <c r="X266" i="1"/>
  <c r="T267" i="1"/>
  <c r="U267" i="1"/>
  <c r="V267" i="1"/>
  <c r="W267" i="1"/>
  <c r="X267" i="1"/>
  <c r="T268" i="1"/>
  <c r="U268" i="1"/>
  <c r="V268" i="1"/>
  <c r="W268" i="1"/>
  <c r="X268" i="1"/>
  <c r="T269" i="1"/>
  <c r="U269" i="1"/>
  <c r="V269" i="1"/>
  <c r="W269" i="1"/>
  <c r="X269" i="1"/>
  <c r="T270" i="1"/>
  <c r="U270" i="1"/>
  <c r="V270" i="1"/>
  <c r="W270" i="1"/>
  <c r="X270" i="1"/>
  <c r="T271" i="1"/>
  <c r="U271" i="1"/>
  <c r="V271" i="1"/>
  <c r="W271" i="1"/>
  <c r="X271" i="1"/>
  <c r="T272" i="1"/>
  <c r="U272" i="1"/>
  <c r="V272" i="1"/>
  <c r="W272" i="1"/>
  <c r="X272" i="1"/>
  <c r="T273" i="1"/>
  <c r="U273" i="1"/>
  <c r="V273" i="1"/>
  <c r="W273" i="1"/>
  <c r="X273" i="1"/>
  <c r="T274" i="1"/>
  <c r="U274" i="1"/>
  <c r="V274" i="1"/>
  <c r="W274" i="1"/>
  <c r="X274" i="1"/>
  <c r="T275" i="1"/>
  <c r="U275" i="1"/>
  <c r="V275" i="1"/>
  <c r="W275" i="1"/>
  <c r="X275" i="1"/>
  <c r="T276" i="1"/>
  <c r="U276" i="1"/>
  <c r="V276" i="1"/>
  <c r="W276" i="1"/>
  <c r="X276" i="1"/>
  <c r="T277" i="1"/>
  <c r="U277" i="1"/>
  <c r="V277" i="1"/>
  <c r="W277" i="1"/>
  <c r="X277" i="1"/>
  <c r="T278" i="1"/>
  <c r="U278" i="1"/>
  <c r="V278" i="1"/>
  <c r="W278" i="1"/>
  <c r="X278" i="1"/>
  <c r="T279" i="1"/>
  <c r="U279" i="1"/>
  <c r="V279" i="1"/>
  <c r="W279" i="1"/>
  <c r="X279" i="1"/>
  <c r="T280" i="1"/>
  <c r="U280" i="1"/>
  <c r="V280" i="1"/>
  <c r="W280" i="1"/>
  <c r="X280" i="1"/>
  <c r="T281" i="1"/>
  <c r="U281" i="1"/>
  <c r="V281" i="1"/>
  <c r="W281" i="1"/>
  <c r="X281" i="1"/>
  <c r="T282" i="1"/>
  <c r="U282" i="1"/>
  <c r="V282" i="1"/>
  <c r="W282" i="1"/>
  <c r="X282" i="1"/>
  <c r="T283" i="1"/>
  <c r="U283" i="1"/>
  <c r="V283" i="1"/>
  <c r="W283" i="1"/>
  <c r="X283" i="1"/>
  <c r="T284" i="1"/>
  <c r="U284" i="1"/>
  <c r="V284" i="1"/>
  <c r="W284" i="1"/>
  <c r="X284" i="1"/>
  <c r="T285" i="1"/>
  <c r="U285" i="1"/>
  <c r="V285" i="1"/>
  <c r="W285" i="1"/>
  <c r="X285" i="1"/>
  <c r="T286" i="1"/>
  <c r="U286" i="1"/>
  <c r="V286" i="1"/>
  <c r="W286" i="1"/>
  <c r="X286" i="1"/>
  <c r="T287" i="1"/>
  <c r="U287" i="1"/>
  <c r="V287" i="1"/>
  <c r="W287" i="1"/>
  <c r="X287" i="1"/>
  <c r="T288" i="1"/>
  <c r="U288" i="1"/>
  <c r="V288" i="1"/>
  <c r="W288" i="1"/>
  <c r="X288" i="1"/>
  <c r="T289" i="1"/>
  <c r="U289" i="1"/>
  <c r="V289" i="1"/>
  <c r="W289" i="1"/>
  <c r="X289" i="1"/>
  <c r="T290" i="1"/>
  <c r="U290" i="1"/>
  <c r="V290" i="1"/>
  <c r="W290" i="1"/>
  <c r="X290" i="1"/>
  <c r="T291" i="1"/>
  <c r="U291" i="1"/>
  <c r="V291" i="1"/>
  <c r="W291" i="1"/>
  <c r="X291" i="1"/>
  <c r="T292" i="1"/>
  <c r="U292" i="1"/>
  <c r="V292" i="1"/>
  <c r="W292" i="1"/>
  <c r="X292" i="1"/>
  <c r="T293" i="1"/>
  <c r="U293" i="1"/>
  <c r="V293" i="1"/>
  <c r="W293" i="1"/>
  <c r="X293" i="1"/>
  <c r="T294" i="1"/>
  <c r="U294" i="1"/>
  <c r="V294" i="1"/>
  <c r="W294" i="1"/>
  <c r="X294" i="1"/>
  <c r="T295" i="1"/>
  <c r="U295" i="1"/>
  <c r="V295" i="1"/>
  <c r="W295" i="1"/>
  <c r="X295" i="1"/>
  <c r="T296" i="1"/>
  <c r="U296" i="1"/>
  <c r="V296" i="1"/>
  <c r="W296" i="1"/>
  <c r="X296" i="1"/>
  <c r="T297" i="1"/>
  <c r="U297" i="1"/>
  <c r="V297" i="1"/>
  <c r="W297" i="1"/>
  <c r="X297" i="1"/>
  <c r="T298" i="1"/>
  <c r="U298" i="1"/>
  <c r="V298" i="1"/>
  <c r="W298" i="1"/>
  <c r="X298" i="1"/>
  <c r="T299" i="1"/>
  <c r="U299" i="1"/>
  <c r="V299" i="1"/>
  <c r="W299" i="1"/>
  <c r="X299" i="1"/>
  <c r="T300" i="1"/>
  <c r="U300" i="1"/>
  <c r="V300" i="1"/>
  <c r="W300" i="1"/>
  <c r="X300" i="1"/>
  <c r="T301" i="1"/>
  <c r="U301" i="1"/>
  <c r="V301" i="1"/>
  <c r="W301" i="1"/>
  <c r="X301" i="1"/>
  <c r="T302" i="1"/>
  <c r="U302" i="1"/>
  <c r="V302" i="1"/>
  <c r="W302" i="1"/>
  <c r="X302" i="1"/>
  <c r="T303" i="1"/>
  <c r="U303" i="1"/>
  <c r="V303" i="1"/>
  <c r="W303" i="1"/>
  <c r="X303" i="1"/>
  <c r="T304" i="1"/>
  <c r="U304" i="1"/>
  <c r="V304" i="1"/>
  <c r="W304" i="1"/>
  <c r="X304" i="1"/>
  <c r="T305" i="1"/>
  <c r="U305" i="1"/>
  <c r="V305" i="1"/>
  <c r="W305" i="1"/>
  <c r="X305" i="1"/>
  <c r="T306" i="1"/>
  <c r="U306" i="1"/>
  <c r="V306" i="1"/>
  <c r="W306" i="1"/>
  <c r="X306" i="1"/>
  <c r="T307" i="1"/>
  <c r="U307" i="1"/>
  <c r="V307" i="1"/>
  <c r="W307" i="1"/>
  <c r="X307" i="1"/>
  <c r="T308" i="1"/>
  <c r="U308" i="1"/>
  <c r="V308" i="1"/>
  <c r="W308" i="1"/>
  <c r="X308" i="1"/>
  <c r="T309" i="1"/>
  <c r="U309" i="1"/>
  <c r="V309" i="1"/>
  <c r="W309" i="1"/>
  <c r="X309" i="1"/>
  <c r="T310" i="1"/>
  <c r="U310" i="1"/>
  <c r="V310" i="1"/>
  <c r="W310" i="1"/>
  <c r="X310" i="1"/>
  <c r="T311" i="1"/>
  <c r="U311" i="1"/>
  <c r="V311" i="1"/>
  <c r="W311" i="1"/>
  <c r="X311" i="1"/>
  <c r="T312" i="1"/>
  <c r="U312" i="1"/>
  <c r="V312" i="1"/>
  <c r="W312" i="1"/>
  <c r="X312" i="1"/>
  <c r="T313" i="1"/>
  <c r="U313" i="1"/>
  <c r="V313" i="1"/>
  <c r="W313" i="1"/>
  <c r="X313" i="1"/>
  <c r="T314" i="1"/>
  <c r="U314" i="1"/>
  <c r="V314" i="1"/>
  <c r="W314" i="1"/>
  <c r="X314" i="1"/>
  <c r="T315" i="1"/>
  <c r="U315" i="1"/>
  <c r="V315" i="1"/>
  <c r="W315" i="1"/>
  <c r="X315" i="1"/>
  <c r="T316" i="1"/>
  <c r="U316" i="1"/>
  <c r="V316" i="1"/>
  <c r="W316" i="1"/>
  <c r="X316" i="1"/>
  <c r="T317" i="1"/>
  <c r="U317" i="1"/>
  <c r="V317" i="1"/>
  <c r="W317" i="1"/>
  <c r="X317" i="1"/>
  <c r="T318" i="1"/>
  <c r="U318" i="1"/>
  <c r="V318" i="1"/>
  <c r="W318" i="1"/>
  <c r="X318" i="1"/>
  <c r="T319" i="1"/>
  <c r="U319" i="1"/>
  <c r="V319" i="1"/>
  <c r="W319" i="1"/>
  <c r="X319" i="1"/>
  <c r="T320" i="1"/>
  <c r="U320" i="1"/>
  <c r="V320" i="1"/>
  <c r="W320" i="1"/>
  <c r="X320" i="1"/>
  <c r="T321" i="1"/>
  <c r="U321" i="1"/>
  <c r="V321" i="1"/>
  <c r="W321" i="1"/>
  <c r="X321" i="1"/>
  <c r="T322" i="1"/>
  <c r="U322" i="1"/>
  <c r="V322" i="1"/>
  <c r="W322" i="1"/>
  <c r="X322" i="1"/>
  <c r="T323" i="1"/>
  <c r="U323" i="1"/>
  <c r="V323" i="1"/>
  <c r="W323" i="1"/>
  <c r="X323" i="1"/>
  <c r="T324" i="1"/>
  <c r="U324" i="1"/>
  <c r="V324" i="1"/>
  <c r="W324" i="1"/>
  <c r="X324" i="1"/>
  <c r="T325" i="1"/>
  <c r="U325" i="1"/>
  <c r="V325" i="1"/>
  <c r="W325" i="1"/>
  <c r="X325" i="1"/>
  <c r="T326" i="1"/>
  <c r="U326" i="1"/>
  <c r="V326" i="1"/>
  <c r="W326" i="1"/>
  <c r="X326" i="1"/>
  <c r="T327" i="1"/>
  <c r="U327" i="1"/>
  <c r="V327" i="1"/>
  <c r="W327" i="1"/>
  <c r="X327" i="1"/>
  <c r="T328" i="1"/>
  <c r="U328" i="1"/>
  <c r="V328" i="1"/>
  <c r="W328" i="1"/>
  <c r="X328" i="1"/>
  <c r="U35" i="1"/>
  <c r="V35" i="1"/>
  <c r="W35" i="1"/>
  <c r="X35" i="1"/>
  <c r="T35" i="1"/>
  <c r="R41" i="7"/>
  <c r="R42" i="7"/>
  <c r="K10" i="7"/>
  <c r="L10" i="7"/>
  <c r="M10" i="7"/>
  <c r="N10" i="7"/>
  <c r="J10" i="7"/>
  <c r="K44" i="7"/>
  <c r="L44" i="7"/>
  <c r="M44" i="7"/>
  <c r="N44" i="7"/>
  <c r="J44" i="7"/>
  <c r="J17" i="7"/>
  <c r="K17" i="7"/>
  <c r="L17" i="7"/>
  <c r="M17" i="7"/>
  <c r="N17" i="7"/>
  <c r="J18" i="7"/>
  <c r="K18" i="7"/>
  <c r="L18" i="7"/>
  <c r="M18" i="7"/>
  <c r="N18" i="7"/>
  <c r="J19" i="7"/>
  <c r="K19" i="7"/>
  <c r="L19" i="7"/>
  <c r="M19" i="7"/>
  <c r="N19" i="7"/>
  <c r="J20" i="7"/>
  <c r="K20" i="7"/>
  <c r="L20" i="7"/>
  <c r="M20" i="7"/>
  <c r="N20" i="7"/>
  <c r="J21" i="7"/>
  <c r="K21" i="7"/>
  <c r="L21" i="7"/>
  <c r="M21" i="7"/>
  <c r="N21" i="7"/>
  <c r="J22" i="7"/>
  <c r="K22" i="7"/>
  <c r="L22" i="7"/>
  <c r="M22" i="7"/>
  <c r="N22" i="7"/>
  <c r="J23" i="7"/>
  <c r="K23" i="7"/>
  <c r="L23" i="7"/>
  <c r="M23" i="7"/>
  <c r="N23" i="7"/>
  <c r="J24" i="7"/>
  <c r="K24" i="7"/>
  <c r="L24" i="7"/>
  <c r="M24" i="7"/>
  <c r="N24" i="7"/>
  <c r="J25" i="7"/>
  <c r="K25" i="7"/>
  <c r="L25" i="7"/>
  <c r="M25" i="7"/>
  <c r="N25" i="7"/>
  <c r="J26" i="7"/>
  <c r="K26" i="7"/>
  <c r="L26" i="7"/>
  <c r="M26" i="7"/>
  <c r="N26" i="7"/>
  <c r="J27" i="7"/>
  <c r="K27" i="7"/>
  <c r="L27" i="7"/>
  <c r="M27" i="7"/>
  <c r="N27" i="7"/>
  <c r="J28" i="7"/>
  <c r="K28" i="7"/>
  <c r="L28" i="7"/>
  <c r="M28" i="7"/>
  <c r="N28" i="7"/>
  <c r="J29" i="7"/>
  <c r="K29" i="7"/>
  <c r="L29" i="7"/>
  <c r="M29" i="7"/>
  <c r="N29" i="7"/>
  <c r="J30" i="7"/>
  <c r="K30" i="7"/>
  <c r="L30" i="7"/>
  <c r="M30" i="7"/>
  <c r="N30" i="7"/>
  <c r="J31" i="7"/>
  <c r="K31" i="7"/>
  <c r="L31" i="7"/>
  <c r="M31" i="7"/>
  <c r="N31" i="7"/>
  <c r="J32" i="7"/>
  <c r="K32" i="7"/>
  <c r="L32" i="7"/>
  <c r="M32" i="7"/>
  <c r="N32" i="7"/>
  <c r="J33" i="7"/>
  <c r="K33" i="7"/>
  <c r="L33" i="7"/>
  <c r="M33" i="7"/>
  <c r="N33" i="7"/>
  <c r="K16" i="7"/>
  <c r="L16" i="7"/>
  <c r="M16" i="7"/>
  <c r="N16" i="7"/>
  <c r="J16" i="7"/>
  <c r="K14" i="7" l="1"/>
  <c r="K13" i="7"/>
  <c r="J14" i="7"/>
  <c r="J13" i="7"/>
  <c r="N14" i="7"/>
  <c r="N13" i="7"/>
  <c r="M13" i="7"/>
  <c r="M14" i="7"/>
  <c r="L14" i="7"/>
  <c r="L13" i="7"/>
  <c r="J42" i="7"/>
  <c r="K42" i="7"/>
  <c r="M41" i="7"/>
  <c r="N42" i="7"/>
  <c r="N41" i="7"/>
  <c r="L41" i="7"/>
  <c r="M42" i="7"/>
  <c r="L42" i="7"/>
  <c r="J41" i="7"/>
  <c r="K41" i="7"/>
  <c r="N23" i="1" l="1"/>
  <c r="O23" i="1"/>
  <c r="P23" i="1"/>
  <c r="Q23" i="1"/>
  <c r="R23" i="1"/>
  <c r="N24" i="1"/>
  <c r="O24" i="1"/>
  <c r="P24" i="1"/>
  <c r="Q24" i="1"/>
  <c r="R24" i="1"/>
  <c r="N26" i="1"/>
  <c r="O26" i="1"/>
  <c r="P26" i="1"/>
  <c r="Q26" i="1"/>
  <c r="R26" i="1"/>
  <c r="I23" i="1"/>
  <c r="J23" i="1"/>
  <c r="K23" i="1"/>
  <c r="I24" i="1"/>
  <c r="J24" i="1"/>
  <c r="K24" i="1"/>
  <c r="I26" i="1"/>
  <c r="J26" i="1"/>
  <c r="K26" i="1"/>
  <c r="M26" i="1"/>
  <c r="M24" i="1"/>
  <c r="M23" i="1"/>
  <c r="M25" i="1" l="1"/>
  <c r="I25" i="1"/>
  <c r="J25" i="1"/>
  <c r="K25" i="1"/>
  <c r="Q25" i="1"/>
  <c r="N25" i="1"/>
  <c r="O25" i="1"/>
  <c r="P25" i="1"/>
  <c r="R25" i="1"/>
  <c r="P41" i="7"/>
  <c r="Q41" i="7"/>
  <c r="P42" i="7"/>
  <c r="Q42" i="7"/>
  <c r="D41" i="7"/>
  <c r="E41" i="7"/>
  <c r="F41" i="7"/>
  <c r="G41" i="7"/>
  <c r="H41" i="7"/>
  <c r="D42" i="7"/>
  <c r="E42" i="7"/>
  <c r="F42" i="7"/>
  <c r="G42" i="7"/>
  <c r="H42" i="7"/>
  <c r="B42" i="7"/>
  <c r="B41" i="7"/>
  <c r="T23" i="1" l="1"/>
  <c r="U23" i="1"/>
  <c r="V23" i="1"/>
  <c r="W23" i="1"/>
  <c r="T24" i="1"/>
  <c r="T25" i="1" s="1"/>
  <c r="U24" i="1"/>
  <c r="V24" i="1"/>
  <c r="V25" i="1" s="1"/>
  <c r="W24" i="1"/>
  <c r="W25" i="1" s="1"/>
  <c r="T26" i="1"/>
  <c r="U26" i="1"/>
  <c r="V26" i="1"/>
  <c r="W26" i="1"/>
  <c r="U25" i="1" l="1"/>
  <c r="G33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5" i="1"/>
  <c r="E23" i="1"/>
  <c r="E24" i="1"/>
  <c r="E26" i="1"/>
  <c r="G23" i="1" l="1"/>
  <c r="G26" i="1"/>
  <c r="G24" i="1"/>
  <c r="E25" i="1"/>
  <c r="G25" i="1" l="1"/>
  <c r="F23" i="1" l="1"/>
  <c r="F24" i="1"/>
  <c r="F26" i="1"/>
  <c r="F25" i="1" l="1"/>
  <c r="D33" i="1" l="1"/>
  <c r="X24" i="1" l="1"/>
  <c r="X23" i="1"/>
  <c r="X26" i="1"/>
  <c r="X25" i="1" l="1"/>
</calcChain>
</file>

<file path=xl/sharedStrings.xml><?xml version="1.0" encoding="utf-8"?>
<sst xmlns="http://schemas.openxmlformats.org/spreadsheetml/2006/main" count="1405" uniqueCount="668">
  <si>
    <t>UUSI</t>
  </si>
  <si>
    <t>Maa-</t>
  </si>
  <si>
    <t>kunta</t>
  </si>
  <si>
    <t>nro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</si>
  <si>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</si>
  <si>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</si>
  <si>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</si>
  <si>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</si>
  <si>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</si>
  <si>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</si>
  <si>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</si>
  <si>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</si>
  <si>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</si>
  <si>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</si>
  <si>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</si>
  <si>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</si>
  <si>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</si>
  <si>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</si>
  <si>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</si>
  <si>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</si>
  <si>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</si>
  <si>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</si>
  <si>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</si>
  <si>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</si>
  <si>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</si>
  <si>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</si>
  <si>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</si>
  <si>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</si>
  <si>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</si>
  <si>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</si>
  <si>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</si>
  <si>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</si>
  <si>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</si>
  <si>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</si>
  <si>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</si>
  <si>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</si>
  <si>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</si>
  <si>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</si>
  <si>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</si>
  <si>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</si>
  <si>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</si>
  <si>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</si>
  <si>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</si>
  <si>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</si>
  <si>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</si>
  <si>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</si>
  <si>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</si>
  <si>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</si>
  <si>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</si>
  <si>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</si>
  <si>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</si>
  <si>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</si>
  <si>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</si>
  <si>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</si>
  <si>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</si>
  <si>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</si>
  <si>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</si>
  <si>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</si>
  <si>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</si>
  <si>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</si>
  <si>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</si>
  <si>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</si>
  <si>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</si>
  <si>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</si>
  <si>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</si>
  <si>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</si>
  <si>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</si>
  <si>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</si>
  <si>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</si>
  <si>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</si>
  <si>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</si>
  <si>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</si>
  <si>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</si>
  <si>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</si>
  <si>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</si>
  <si>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</si>
  <si>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</si>
  <si>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</si>
  <si>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</si>
  <si>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</si>
  <si>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</si>
  <si>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</si>
  <si>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</si>
  <si>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</si>
  <si>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</si>
  <si>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</si>
  <si>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</si>
  <si>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</si>
  <si>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</si>
  <si>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</si>
  <si>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</si>
  <si>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</si>
  <si>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</si>
  <si>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</si>
  <si>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</si>
  <si>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</si>
  <si>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</si>
  <si>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</si>
  <si>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</si>
  <si>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</si>
  <si>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</si>
  <si>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</si>
  <si>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</si>
  <si>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</si>
  <si>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</si>
  <si>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Kristiinankaup.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</si>
  <si>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</si>
  <si>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</si>
  <si>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</si>
  <si>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</si>
  <si>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</si>
  <si>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</si>
  <si>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</si>
  <si>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</si>
  <si>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</si>
  <si>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</si>
  <si>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</si>
  <si>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</si>
  <si>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</si>
  <si>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</si>
  <si>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</si>
  <si>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</si>
  <si>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</si>
  <si>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</si>
  <si>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</si>
  <si>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</si>
  <si>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</si>
  <si>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</si>
  <si>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</si>
  <si>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</si>
  <si>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</si>
  <si>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</si>
  <si>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</si>
  <si>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</si>
  <si>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</si>
  <si>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</si>
  <si>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</si>
  <si>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</si>
  <si>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</si>
  <si>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</si>
  <si>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</si>
  <si>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</si>
  <si>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</si>
  <si>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</si>
  <si>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</si>
  <si>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</si>
  <si>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</si>
  <si>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</si>
  <si>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</si>
  <si>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</si>
  <si>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</si>
  <si>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</si>
  <si>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</si>
  <si>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</si>
  <si>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</si>
  <si>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</si>
  <si>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</si>
  <si>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</si>
  <si>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</si>
  <si>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</si>
  <si>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</si>
  <si>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</si>
  <si>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</si>
  <si>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</si>
  <si>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</si>
  <si>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</si>
  <si>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</si>
  <si>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</si>
  <si>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</si>
  <si>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</si>
  <si>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</si>
  <si>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</si>
  <si>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</si>
  <si>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</si>
  <si>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</si>
  <si>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</si>
  <si>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</si>
  <si>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</si>
  <si>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</si>
  <si>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</si>
  <si>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</si>
  <si>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</si>
  <si>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</si>
  <si>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</si>
  <si>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</si>
  <si>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</si>
  <si>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</si>
  <si>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</si>
  <si>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k.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</si>
  <si>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</si>
  <si>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</si>
  <si>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</si>
  <si>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</si>
  <si>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</si>
  <si>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</si>
  <si>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</si>
  <si>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</si>
  <si>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</si>
  <si>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</si>
  <si>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</si>
  <si>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</si>
  <si>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</si>
  <si>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</si>
  <si>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</si>
  <si>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</si>
  <si>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</si>
  <si>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</si>
  <si>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</si>
  <si>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</si>
  <si>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</si>
  <si>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</si>
  <si>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</si>
  <si>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</si>
  <si>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</si>
  <si>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</si>
  <si>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</si>
  <si>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</si>
  <si>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</si>
  <si>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</si>
  <si>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</si>
  <si>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</si>
  <si>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</si>
  <si>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</si>
  <si>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</si>
  <si>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</si>
  <si>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</si>
  <si>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</si>
  <si>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</si>
  <si>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</si>
  <si>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</si>
  <si>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</si>
  <si>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</si>
  <si>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</si>
  <si>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</si>
  <si>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</si>
  <si>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</si>
  <si>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</si>
  <si>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</si>
  <si>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</si>
  <si>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</si>
  <si>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</si>
  <si>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</si>
  <si>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</si>
  <si>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</si>
  <si>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</si>
  <si>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</si>
  <si>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</si>
  <si>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</si>
  <si>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</si>
  <si>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</si>
  <si>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</si>
  <si>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</si>
  <si>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</si>
  <si>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</si>
  <si>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</si>
  <si>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</si>
  <si>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</si>
  <si>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</si>
  <si>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</si>
  <si>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</si>
  <si>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</si>
  <si>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</si>
  <si>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</si>
  <si>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</si>
  <si>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</si>
  <si>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</si>
  <si>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</si>
  <si>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</si>
  <si>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</si>
  <si>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</si>
  <si>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</si>
  <si>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</si>
  <si>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</si>
  <si>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</si>
  <si>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</si>
  <si>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</si>
  <si>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</si>
  <si>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</si>
  <si>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</si>
  <si>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</si>
  <si>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</si>
  <si>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</si>
  <si>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</si>
  <si>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</si>
  <si>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</si>
  <si>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</si>
  <si>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</si>
  <si>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</si>
  <si>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</si>
  <si>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</si>
  <si>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</si>
  <si>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</si>
  <si>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</si>
  <si>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</si>
  <si>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</si>
  <si>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</si>
  <si>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</si>
  <si>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</si>
  <si>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€/as</t>
  </si>
  <si>
    <t>tasapaino</t>
  </si>
  <si>
    <t>Min</t>
  </si>
  <si>
    <t>(pl. siirt.tas)</t>
  </si>
  <si>
    <t>MUUTOS</t>
  </si>
  <si>
    <t>siirtymä-</t>
  </si>
  <si>
    <t xml:space="preserve"> </t>
  </si>
  <si>
    <t>Koski Tl</t>
  </si>
  <si>
    <t>Kristiinankaupunki</t>
  </si>
  <si>
    <t>Pedersöre</t>
  </si>
  <si>
    <t>ennen</t>
  </si>
  <si>
    <t>Satakunta</t>
  </si>
  <si>
    <t>-</t>
  </si>
  <si>
    <t xml:space="preserve"> 31.12.2018</t>
  </si>
  <si>
    <t>2020*</t>
  </si>
  <si>
    <t xml:space="preserve"> 2020*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</si>
  <si>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</si>
  <si>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</si>
  <si>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</si>
  <si>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</si>
  <si>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</si>
  <si>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</si>
  <si>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</si>
  <si>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</si>
  <si>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</si>
  <si>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</si>
  <si>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</si>
  <si>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</si>
  <si>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</si>
  <si>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</si>
  <si>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</si>
  <si>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</si>
  <si>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</si>
  <si>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</si>
  <si>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</si>
  <si>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</si>
  <si>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</si>
  <si>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</si>
  <si>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KORPISAAREN SÄÄTIÖ SR</t>
  </si>
  <si>
    <t>HELSINGIN JUUTALAINEN SEURAKUN</t>
  </si>
  <si>
    <t>NUORTEN YSTÄVÄT RY</t>
  </si>
  <si>
    <t>PERHEKUNTOUTUSKESKUS LAUSTE RY</t>
  </si>
  <si>
    <t>MUNKKINIEMEN KOULUTUSSAATIÖ SR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</si>
  <si>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</si>
  <si>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</si>
  <si>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</si>
  <si>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</si>
  <si>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</si>
  <si>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</si>
  <si>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</si>
  <si>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</si>
  <si>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</si>
  <si>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</si>
  <si>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</si>
  <si>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</si>
  <si>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</si>
  <si>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</si>
  <si>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</si>
  <si>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</si>
  <si>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</si>
  <si>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</si>
  <si>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</si>
  <si>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</si>
  <si>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</si>
  <si>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</si>
  <si>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</si>
  <si>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</si>
  <si>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</si>
  <si>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</si>
  <si>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</si>
  <si>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</si>
  <si>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</si>
  <si>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</si>
  <si>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</si>
  <si>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</si>
  <si>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</si>
  <si>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</si>
  <si>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</si>
  <si>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</si>
  <si>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TOUKO VOUTILAISEN KOULUSÄÄTIÖ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</si>
  <si>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</si>
  <si>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</si>
  <si>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</si>
  <si>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</si>
  <si>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</si>
  <si>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</si>
  <si>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KYMENLAAKSON SOSIAALI- JA TERV</t>
  </si>
  <si>
    <t>VARSINAIS-SUOMEN ERITYISHUOLTO</t>
  </si>
  <si>
    <t>VAALIJALAN KUNTAYHTYMÄ</t>
  </si>
  <si>
    <t>JYVÄSKYLÄN KOULUTUSKUNTAYHTYMÄ</t>
  </si>
  <si>
    <t>POHJOIS-KARJALAN PERHE- JA SOS</t>
  </si>
  <si>
    <t>HELSINGIN NORMAALILYSEO</t>
  </si>
  <si>
    <t>ITÄ-SUOMEN YLIOPISTO</t>
  </si>
  <si>
    <t>JYVÄSKYLÄN NORMAALIKOULU</t>
  </si>
  <si>
    <t>RAUMAN NORMAALIKOULU</t>
  </si>
  <si>
    <t>OULUN NORMAALIKOULU</t>
  </si>
  <si>
    <t>TAMPEREEN YLIOPISTO</t>
  </si>
  <si>
    <t>TURUN NORMAALIKOULU</t>
  </si>
  <si>
    <t>HY VIIKIN NORMAALIKOULU</t>
  </si>
  <si>
    <t>VASA ÖVNINGSSKOLA</t>
  </si>
  <si>
    <t>LAPIN YLIOPISTON HARJOITTELUKO</t>
  </si>
  <si>
    <t>24,87*</t>
  </si>
  <si>
    <t>Nuvarande</t>
  </si>
  <si>
    <t>NY</t>
  </si>
  <si>
    <t>Ändring</t>
  </si>
  <si>
    <t>Verksamhetstäckning + avskrivningar</t>
  </si>
  <si>
    <t>Ändringen i kommunernas ekonomiska balansläge, hela landet</t>
  </si>
  <si>
    <t>FM</t>
  </si>
  <si>
    <t>Samfundsskatten</t>
  </si>
  <si>
    <t>Kommunalskatten</t>
  </si>
  <si>
    <t>Fastigshetsskatten</t>
  </si>
  <si>
    <t>Statsandel, FM</t>
  </si>
  <si>
    <t>Finansieringsdelposterna</t>
  </si>
  <si>
    <t>Årsbidrag - avskrivningar (balansen)</t>
  </si>
  <si>
    <t>Beräkning</t>
  </si>
  <si>
    <t xml:space="preserve"> 12,63 % procentenhetens överföring</t>
  </si>
  <si>
    <t>Ersättning för förlorade skatteinkoms.</t>
  </si>
  <si>
    <t>Statsandel, UKM</t>
  </si>
  <si>
    <t>Sote-överföringens ändringsbegr.</t>
  </si>
  <si>
    <t>Ändringen i kommunernas ekonomiska balansläge och det kalkylmässiga trycket mot kommunalskatteprocenten</t>
  </si>
  <si>
    <t>posit. tal =</t>
  </si>
  <si>
    <t>höjningstryck</t>
  </si>
  <si>
    <t>negat. tal =</t>
  </si>
  <si>
    <t>sänkningsmarginal</t>
  </si>
  <si>
    <t xml:space="preserve"> - kommunens ekonomi och ändringen av den granskas med hjälp av det s.k. balansläget, med vilket man avser tillräckligt årsbidrag efter avskrivningar (driftsekonomin utan bokslutsposter)</t>
  </si>
  <si>
    <t xml:space="preserve"> - konsekvenserna av ändringar i balansläget har illustrerats i form av kalkylmässigt ändringstryck mot kommunalskatteprocenten</t>
  </si>
  <si>
    <t>(positiva talet beskriver höjningstrycket och det negativa sänkningsmarginalen)</t>
  </si>
  <si>
    <t xml:space="preserve"> - på 2020 års nivå (i kalkylen för 2020 har man för kostnadernas del tagit i beaktande uppgifterna från kommunernas budgetenkät och FM:s kalkyler)</t>
  </si>
  <si>
    <t xml:space="preserve"> - efter att social- och hälsovårdsreformen träder i kraft 2023 ska alla kommuner ha samma balans som nu (granskningsåret) &gt; inga ändringar</t>
  </si>
  <si>
    <t xml:space="preserve"> - under övergångsperioden närmar sig balansen stegvist +/- 25 €/invånare per år det slutliga balansläget år 2027</t>
  </si>
  <si>
    <t xml:space="preserve"> - med den slutliga ändringen avses läget från och med 2027 framåt (varaktigt)</t>
  </si>
  <si>
    <t>statsandelar och verksamhetsintäkter) och kostnader i verkligheten varje år på "sedvanligt" sätt.</t>
  </si>
  <si>
    <t>Utöver de sedvanliga förändringarna av de ovan nämnda inkomsterna och utgifterna bör man vid utvärderingen av det verkliga utgiftstrycket mot kommunens skattegrad iaktta utgångsnivån</t>
  </si>
  <si>
    <t>för det nuvarande balansläget, nivån för den nuvarande skattegraden, kumulerade under-/överskott, skuldbeloppet, investeringsbehoven samt andra livskraftsfaktorer.</t>
  </si>
  <si>
    <t>Ändringen av balansläget i uppskattningskalkylen under 2023 - 2027 jämfört med det nuvarande innehåller antagandet att kommunens inkomster och utgifter ligger på samma nivå som</t>
  </si>
  <si>
    <t>i dagsläget (år 2020) &gt; kommunens balans påverkas endast av ändringen i övergångsutjämningen. Förutom övergångsutjämningen ändras även kommunens inkomster (skatteinkomster,</t>
  </si>
  <si>
    <t>&gt; kommunens nya skatte-% i kolumnen "F".</t>
  </si>
  <si>
    <t>OBS! På riksplan beror balansändringen om ca + 4 €/invånare på att finansieringen av läkarehelikopter strykas.</t>
  </si>
  <si>
    <t>Sortering enligt kommunnummer</t>
  </si>
  <si>
    <t>Max</t>
  </si>
  <si>
    <t>Variationsintervall</t>
  </si>
  <si>
    <t>Median</t>
  </si>
  <si>
    <t>nr</t>
  </si>
  <si>
    <t>Hela landet</t>
  </si>
  <si>
    <t>BALANSÄNDRING under övergångsperioden:</t>
  </si>
  <si>
    <t>SLUTLIG</t>
  </si>
  <si>
    <t>Ändringens kalkylmässiga</t>
  </si>
  <si>
    <t>Kommunal</t>
  </si>
  <si>
    <t>balansen</t>
  </si>
  <si>
    <t>(ändring jämfört med nuläget)</t>
  </si>
  <si>
    <t>ÄNDRING</t>
  </si>
  <si>
    <t>höjningstryck/sänkningsmarginal mot</t>
  </si>
  <si>
    <t>sjunk. tryck</t>
  </si>
  <si>
    <t>Invånartal</t>
  </si>
  <si>
    <t>kommunal</t>
  </si>
  <si>
    <t>skatte-%:s</t>
  </si>
  <si>
    <t>jfr. med nuläget</t>
  </si>
  <si>
    <t>BALANS</t>
  </si>
  <si>
    <t>inkomstskatteprocent, %-enheter</t>
  </si>
  <si>
    <t>(varaktigt)</t>
  </si>
  <si>
    <t>skatte-%</t>
  </si>
  <si>
    <t>ändring</t>
  </si>
  <si>
    <t>intäkt</t>
  </si>
  <si>
    <t>år 2023</t>
  </si>
  <si>
    <t>år 2024</t>
  </si>
  <si>
    <t>år 2025</t>
  </si>
  <si>
    <t>år 2026</t>
  </si>
  <si>
    <t>år 2027 &gt;</t>
  </si>
  <si>
    <t>€/inv.</t>
  </si>
  <si>
    <t>€inv.</t>
  </si>
  <si>
    <t xml:space="preserve"> %-enh.</t>
  </si>
  <si>
    <t xml:space="preserve"> - 12,63 %-enheter av kommunalskatten överförs till finansieringen av landskapens social- och hälsovårdsuppgifter utöver de s.k. sote-statsandelarna</t>
  </si>
  <si>
    <t>FM/KAO</t>
  </si>
  <si>
    <t>Ändringen i kommunernas ekonomiska balansläge och dess kalkylmässiga tryck mot kommunalskatteprocenten</t>
  </si>
  <si>
    <t>per landskap och enligt kommunstorlek</t>
  </si>
  <si>
    <t>Bakgrundsuppgifter:</t>
  </si>
  <si>
    <t>Landskapen:</t>
  </si>
  <si>
    <t>SLUTLIGT</t>
  </si>
  <si>
    <t>kalk. tryck</t>
  </si>
  <si>
    <t>inkomstskattegrad, %-enheter</t>
  </si>
  <si>
    <t>Skatte</t>
  </si>
  <si>
    <t xml:space="preserve">Skatte-% </t>
  </si>
  <si>
    <t>intäkten</t>
  </si>
  <si>
    <t xml:space="preserve">EFTER </t>
  </si>
  <si>
    <t>FÖRE</t>
  </si>
  <si>
    <t>SOTE</t>
  </si>
  <si>
    <t>Egentliga Finland</t>
  </si>
  <si>
    <t>Centrala Tavastland</t>
  </si>
  <si>
    <t>Birkaland</t>
  </si>
  <si>
    <t>Päijänne-Tavastland</t>
  </si>
  <si>
    <t>Kymmenedalen</t>
  </si>
  <si>
    <t xml:space="preserve">Södra Karelen </t>
  </si>
  <si>
    <t>Södra Savolax</t>
  </si>
  <si>
    <t>Norra Savolax</t>
  </si>
  <si>
    <t xml:space="preserve">Norra Karelen 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</si>
  <si>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</si>
  <si>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</si>
  <si>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</si>
  <si>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</si>
  <si>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</si>
  <si>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</si>
  <si>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</si>
  <si>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Helsingfors</t>
  </si>
  <si>
    <t>Vanda+Kervo</t>
  </si>
  <si>
    <t>Östra Nyland</t>
  </si>
  <si>
    <t>Västra Nyland</t>
  </si>
  <si>
    <t>Mellersta Nyland</t>
  </si>
  <si>
    <t>Nyland, total</t>
  </si>
  <si>
    <t>Kommunstorlek:</t>
  </si>
  <si>
    <t>över 100 000 inv</t>
  </si>
  <si>
    <t>40 001-100 000 inv</t>
  </si>
  <si>
    <t>20 001-40 000 inv.</t>
  </si>
  <si>
    <t>10 001-20 000 inv.</t>
  </si>
  <si>
    <t>5 001-10 000 inv.</t>
  </si>
  <si>
    <t>2 000-5 000 inv.</t>
  </si>
  <si>
    <t>under 2 000 inv.</t>
  </si>
  <si>
    <t>Detaljerad redogörelse över den nuvarande och den kommande finansieringen, år 2020</t>
  </si>
  <si>
    <t>Balans= årsbidrag efter avskrivningar</t>
  </si>
  <si>
    <t>OBS! Här iakttas inte den nya varaktiga övergångsutjämningen</t>
  </si>
  <si>
    <t>OBS! Utan övergångsutjämingen</t>
  </si>
  <si>
    <t>Område</t>
  </si>
  <si>
    <t>NUVARANDE FINANSIERINGEN (2020):</t>
  </si>
  <si>
    <t>NYA FINANSIERINGEN:</t>
  </si>
  <si>
    <t>Verksamhetstäckning +</t>
  </si>
  <si>
    <t>avskrivningar och</t>
  </si>
  <si>
    <t>värdeminskningar</t>
  </si>
  <si>
    <t>Kommunal-</t>
  </si>
  <si>
    <t>Fastighets-</t>
  </si>
  <si>
    <t>Samfunds-</t>
  </si>
  <si>
    <t>Statsandelssyst.</t>
  </si>
  <si>
    <t>Sote-överföringens</t>
  </si>
  <si>
    <t>skatten</t>
  </si>
  <si>
    <t>ändringsbegr.</t>
  </si>
  <si>
    <t>Inkl. kommun-stat</t>
  </si>
  <si>
    <t>neutralisering</t>
  </si>
  <si>
    <t>Ersättning för</t>
  </si>
  <si>
    <t>förlorade</t>
  </si>
  <si>
    <t>skatteinkoms.</t>
  </si>
  <si>
    <t>verkställning</t>
  </si>
  <si>
    <t>(preliminärt)</t>
  </si>
  <si>
    <t>UKM, 2020</t>
  </si>
  <si>
    <t>Finansierings-</t>
  </si>
  <si>
    <t xml:space="preserve">delposterna </t>
  </si>
  <si>
    <t>euro</t>
  </si>
  <si>
    <t>Andra</t>
  </si>
  <si>
    <t>inkomster</t>
  </si>
  <si>
    <t>(ingen ändring)</t>
  </si>
  <si>
    <t>NUVARANDE</t>
  </si>
  <si>
    <t>Ändring i balansen</t>
  </si>
  <si>
    <t>Beskattnings-</t>
  </si>
  <si>
    <t>kostnader</t>
  </si>
  <si>
    <t>minskning</t>
  </si>
  <si>
    <t>Beskattningskost. minskning</t>
  </si>
  <si>
    <t>Nya statsandelen för kommunal basservice på 2020 års nivå</t>
  </si>
  <si>
    <t>Övergångsutjämningar:</t>
  </si>
  <si>
    <t>1. året</t>
  </si>
  <si>
    <t>2. året</t>
  </si>
  <si>
    <t>3. året</t>
  </si>
  <si>
    <t>4. året</t>
  </si>
  <si>
    <t>5. året</t>
  </si>
  <si>
    <t>(hela landets netto neutraliseras €/inv.)</t>
  </si>
  <si>
    <t>Statsandelprocent:</t>
  </si>
  <si>
    <t>Statsandel:</t>
  </si>
  <si>
    <t>Egenfinansierings-</t>
  </si>
  <si>
    <t>Egenfinansieringsandelen, €/inv.</t>
  </si>
  <si>
    <t>Egenfinansieringsandelen, euro</t>
  </si>
  <si>
    <t>kommun</t>
  </si>
  <si>
    <t>SAMMANLAGT</t>
  </si>
  <si>
    <t>Åldersstruktur,</t>
  </si>
  <si>
    <t>Andra kalk.</t>
  </si>
  <si>
    <t>Kalkylerade</t>
  </si>
  <si>
    <t>kalk.kost.</t>
  </si>
  <si>
    <t>tot.</t>
  </si>
  <si>
    <t>andelen, €/inv.</t>
  </si>
  <si>
    <t>Statsandel efter</t>
  </si>
  <si>
    <t>Tilläggsdelarna</t>
  </si>
  <si>
    <t>Minskningar och</t>
  </si>
  <si>
    <t>andelen, €</t>
  </si>
  <si>
    <t>egenfinansierings-</t>
  </si>
  <si>
    <t>ökningar som görs i</t>
  </si>
  <si>
    <t>andelen</t>
  </si>
  <si>
    <t>statsandelen, netto</t>
  </si>
  <si>
    <t>(mellansumma)</t>
  </si>
  <si>
    <t>Statsandel</t>
  </si>
  <si>
    <t xml:space="preserve">före utjäming </t>
  </si>
  <si>
    <t>baserar på</t>
  </si>
  <si>
    <t>skatteinkomst.</t>
  </si>
  <si>
    <t>Utjämning av</t>
  </si>
  <si>
    <t>statsandelen</t>
  </si>
  <si>
    <t>baserar sig på</t>
  </si>
  <si>
    <t>skatteinkomsterna</t>
  </si>
  <si>
    <t>Neutralisering</t>
  </si>
  <si>
    <t>av ändringen i</t>
  </si>
  <si>
    <t>skatteinkomst-</t>
  </si>
  <si>
    <t>nivåerna (ny)</t>
  </si>
  <si>
    <t>Statsandelen</t>
  </si>
  <si>
    <t>för kommunal</t>
  </si>
  <si>
    <t>basservice</t>
  </si>
  <si>
    <t>total</t>
  </si>
  <si>
    <t>Statsandelskriterierna för kommunal basservice enligt det nuvarande och det kommande systemet</t>
  </si>
  <si>
    <t>På 2020 års nivå</t>
  </si>
  <si>
    <t>NULÄGE</t>
  </si>
  <si>
    <t>Efter sote-</t>
  </si>
  <si>
    <t>Efter</t>
  </si>
  <si>
    <t>statsandelarna</t>
  </si>
  <si>
    <t>de nya</t>
  </si>
  <si>
    <t>har överfört</t>
  </si>
  <si>
    <t>kriterierna</t>
  </si>
  <si>
    <t>(ren överföring)</t>
  </si>
  <si>
    <t>(förslag)</t>
  </si>
  <si>
    <t>Åldersstruktur, kalk.kost.</t>
  </si>
  <si>
    <t>Sjuklighetstal</t>
  </si>
  <si>
    <t>Andra kalk. kost.</t>
  </si>
  <si>
    <t>Kalk. kost. totalt</t>
  </si>
  <si>
    <t>Statsandelsprocent</t>
  </si>
  <si>
    <t>Statsandel efter egenfinansieringsandelen</t>
  </si>
  <si>
    <t>Tilläggsdelarna, tot.</t>
  </si>
  <si>
    <t>Ökningarna och minskningarna av statsandelarna</t>
  </si>
  <si>
    <t>Partiella sammanslagningar, invånare</t>
  </si>
  <si>
    <t>Partiella sammanslagningar, euro</t>
  </si>
  <si>
    <t>Statsandel, innan skatteinkomstutjämningen</t>
  </si>
  <si>
    <t>Utjämning av statsandelarna på basis av skatteinkomsterna</t>
  </si>
  <si>
    <t>Neutralisering av skatteinkomstutjämningsändringarna</t>
  </si>
  <si>
    <t>Utjämning enligt 2015 års systemändring</t>
  </si>
  <si>
    <t>Statsandelen för kommunal basservice</t>
  </si>
  <si>
    <t>Invånartal 31.12.2018</t>
  </si>
  <si>
    <t>50 % av fastighetsskatten återinförts i utjämningen</t>
  </si>
  <si>
    <t>(andra kraftverk än kärnkraftverk inte medtas till utjämningen)</t>
  </si>
  <si>
    <t>Utjämningstillägg 90 % och utjämningsavdr. 10 % och</t>
  </si>
  <si>
    <t>Ålder 0-5</t>
  </si>
  <si>
    <t>Ålder 6</t>
  </si>
  <si>
    <t>Ålder 7-12</t>
  </si>
  <si>
    <t>Ålder 13-15</t>
  </si>
  <si>
    <t>Ålder 19-64</t>
  </si>
  <si>
    <t>Ålder 65-74</t>
  </si>
  <si>
    <t>Ålder 75-84</t>
  </si>
  <si>
    <t>Ålder 85+</t>
  </si>
  <si>
    <t>Ålder 16-18 (förslag 16 och äldre)</t>
  </si>
  <si>
    <t>Detaljerad indelning:</t>
  </si>
  <si>
    <t>Kalk. kost.</t>
  </si>
  <si>
    <t>Priser, €:</t>
  </si>
  <si>
    <t>Nuläge</t>
  </si>
  <si>
    <t>Ren överföringen</t>
  </si>
  <si>
    <t>Förslag</t>
  </si>
  <si>
    <t>Åldersstruktur yht.</t>
  </si>
  <si>
    <t>Arbetslöshetsgrad</t>
  </si>
  <si>
    <t>Tvåspråkighet</t>
  </si>
  <si>
    <t>Främmande språk</t>
  </si>
  <si>
    <t>Invånartäthet</t>
  </si>
  <si>
    <t>Skärgård</t>
  </si>
  <si>
    <t xml:space="preserve">Kommuner med skärgårdsdel </t>
  </si>
  <si>
    <t>Utbildningsbakgrund</t>
  </si>
  <si>
    <t>Andra kalk. kostnader</t>
  </si>
  <si>
    <t>Avlägsenhet</t>
  </si>
  <si>
    <t>Kommun inom samernas hemvistområde</t>
  </si>
  <si>
    <t>Självförsörjning i fråga om arbetsplatser</t>
  </si>
  <si>
    <t>Främjande av hälsa och välfärd (hyte)</t>
  </si>
  <si>
    <t>Tilläggsdelar, tot.</t>
  </si>
  <si>
    <t>slopas: 70 % av konkurrenskraftsavtalet</t>
  </si>
  <si>
    <t>slopas: TMT-kompensation 2006</t>
  </si>
  <si>
    <t>slopas: 2010 års utjämning av statsandelssystemet</t>
  </si>
  <si>
    <t>slopas: statsandelsutjämningen i anslutning till TMT-reformen</t>
  </si>
  <si>
    <t>(kommunspecifika konsekvenser)</t>
  </si>
  <si>
    <t>Det nya systemet inkluderar även en ändringsbegränsning samt övergångs-/systemändringsutjämning som</t>
  </si>
  <si>
    <t>är neutrala i fråga om kommunen-staten -förhållandet.</t>
  </si>
  <si>
    <t>*= hyte -1 %-enhet ja tmt-komp. (29 milj. e) +0,36 %-enhet</t>
  </si>
  <si>
    <t>slopas: 70 %</t>
  </si>
  <si>
    <t>Skattekompensationen</t>
  </si>
  <si>
    <t>Ersättning för fördröjda skatteinkomster (korona)</t>
  </si>
  <si>
    <t xml:space="preserve"> - lämnade social och hälsovärdkostnader innehåller inte tmt finansieringsdel och miljöhälsovård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</si>
</sst>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_ ;[Red]\-#,##0\ "/>
    <numFmt numFmtId="165" formatCode="#,##0.00_ ;[Red]\-#,##0.00\ "/>
    <numFmt numFmtId="166" formatCode="#,##0.0_ ;[Red]\-#,##0.0\ "/>
    <numFmt numFmtId="167" formatCode="#,##0_ ;\-#,##0\ "/>
    <numFmt numFmtId="168" formatCode="0.00_ ;[Red]\-0.00\ "/>
    <numFmt numFmtId="169" formatCode="#,##0.00000"/>
    <numFmt numFmtId="170" formatCode="#,##0.000"/>
    <numFmt numFmtId="171" formatCode="0.0\ %"/>
  </numFmts>
  <fonts count="3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u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u/>
      <sz val="9"/>
      <color theme="1"/>
      <name val="Arial"/>
      <family val="2"/>
    </font>
    <font>
      <b/>
      <u/>
      <sz val="8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b/>
      <u/>
      <sz val="16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u/>
      <sz val="8"/>
      <color theme="1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3">
    <xf numFmtId="0" fontId="0" fillId="0" borderId="0" xfId="0"/>
    <xf numFmtId="0" fontId="2" fillId="0" borderId="0" xfId="0" applyFont="1"/>
    <xf numFmtId="0" fontId="1" fillId="0" borderId="0" xfId="0" applyFont="1"/>
    <xf numFmtId="164" fontId="6" fillId="2" borderId="0" xfId="0" applyNumberFormat="1" applyFont="1" applyFill="1"/>
    <xf numFmtId="164" fontId="5" fillId="0" borderId="0" xfId="0" applyNumberFormat="1" applyFont="1"/>
    <xf numFmtId="164" fontId="6" fillId="2" borderId="0" xfId="0" applyNumberFormat="1" applyFont="1" applyFill="1" applyBorder="1"/>
    <xf numFmtId="0" fontId="5" fillId="2" borderId="0" xfId="0" applyFont="1" applyFill="1"/>
    <xf numFmtId="164" fontId="2" fillId="0" borderId="0" xfId="0" applyNumberFormat="1" applyFont="1" applyFill="1"/>
    <xf numFmtId="164" fontId="11" fillId="0" borderId="0" xfId="0" applyNumberFormat="1" applyFont="1" applyFill="1"/>
    <xf numFmtId="164" fontId="6" fillId="0" borderId="0" xfId="0" applyNumberFormat="1" applyFont="1" applyFill="1"/>
    <xf numFmtId="164" fontId="5" fillId="0" borderId="0" xfId="0" applyNumberFormat="1" applyFont="1" applyFill="1"/>
    <xf numFmtId="164" fontId="5" fillId="0" borderId="0" xfId="0" applyNumberFormat="1" applyFont="1" applyAlignment="1">
      <alignment horizontal="right"/>
    </xf>
    <xf numFmtId="0" fontId="5" fillId="2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164" fontId="6" fillId="3" borderId="2" xfId="0" applyNumberFormat="1" applyFont="1" applyFill="1" applyBorder="1"/>
    <xf numFmtId="164" fontId="5" fillId="3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164" fontId="2" fillId="2" borderId="9" xfId="0" applyNumberFormat="1" applyFont="1" applyFill="1" applyBorder="1"/>
    <xf numFmtId="0" fontId="2" fillId="4" borderId="0" xfId="0" applyFont="1" applyFill="1"/>
    <xf numFmtId="164" fontId="2" fillId="4" borderId="0" xfId="0" applyNumberFormat="1" applyFont="1" applyFill="1"/>
    <xf numFmtId="0" fontId="19" fillId="4" borderId="0" xfId="0" applyFont="1" applyFill="1"/>
    <xf numFmtId="0" fontId="18" fillId="4" borderId="0" xfId="0" applyFont="1" applyFill="1"/>
    <xf numFmtId="0" fontId="18" fillId="4" borderId="0" xfId="0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/>
    <xf numFmtId="164" fontId="3" fillId="4" borderId="0" xfId="0" applyNumberFormat="1" applyFont="1" applyFill="1"/>
    <xf numFmtId="164" fontId="11" fillId="4" borderId="0" xfId="0" applyNumberFormat="1" applyFont="1" applyFill="1"/>
    <xf numFmtId="0" fontId="5" fillId="4" borderId="0" xfId="0" applyFont="1" applyFill="1"/>
    <xf numFmtId="0" fontId="0" fillId="4" borderId="0" xfId="0" applyFill="1"/>
    <xf numFmtId="164" fontId="14" fillId="4" borderId="0" xfId="0" applyNumberFormat="1" applyFont="1" applyFill="1"/>
    <xf numFmtId="164" fontId="10" fillId="4" borderId="0" xfId="0" applyNumberFormat="1" applyFont="1" applyFill="1"/>
    <xf numFmtId="0" fontId="6" fillId="4" borderId="0" xfId="0" applyFont="1" applyFill="1"/>
    <xf numFmtId="0" fontId="16" fillId="4" borderId="0" xfId="0" applyFont="1" applyFill="1"/>
    <xf numFmtId="0" fontId="13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164" fontId="11" fillId="4" borderId="1" xfId="0" applyNumberFormat="1" applyFont="1" applyFill="1" applyBorder="1"/>
    <xf numFmtId="0" fontId="0" fillId="0" borderId="0" xfId="0" applyFill="1"/>
    <xf numFmtId="0" fontId="2" fillId="0" borderId="0" xfId="0" applyFont="1" applyFill="1"/>
    <xf numFmtId="0" fontId="2" fillId="2" borderId="0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/>
    <xf numFmtId="164" fontId="11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0" fontId="2" fillId="2" borderId="6" xfId="0" applyFont="1" applyFill="1" applyBorder="1"/>
    <xf numFmtId="164" fontId="2" fillId="2" borderId="6" xfId="0" applyNumberFormat="1" applyFont="1" applyFill="1" applyBorder="1"/>
    <xf numFmtId="164" fontId="11" fillId="2" borderId="6" xfId="0" applyNumberFormat="1" applyFont="1" applyFill="1" applyBorder="1"/>
    <xf numFmtId="0" fontId="18" fillId="2" borderId="2" xfId="0" applyFont="1" applyFill="1" applyBorder="1" applyAlignment="1">
      <alignment horizontal="left"/>
    </xf>
    <xf numFmtId="164" fontId="11" fillId="2" borderId="0" xfId="0" applyNumberFormat="1" applyFont="1" applyFill="1" applyBorder="1"/>
    <xf numFmtId="0" fontId="18" fillId="2" borderId="8" xfId="0" applyFont="1" applyFill="1" applyBorder="1" applyAlignment="1">
      <alignment horizontal="left"/>
    </xf>
    <xf numFmtId="0" fontId="2" fillId="2" borderId="9" xfId="0" applyFont="1" applyFill="1" applyBorder="1"/>
    <xf numFmtId="164" fontId="11" fillId="2" borderId="9" xfId="0" applyNumberFormat="1" applyFont="1" applyFill="1" applyBorder="1"/>
    <xf numFmtId="0" fontId="25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/>
    <xf numFmtId="164" fontId="11" fillId="2" borderId="0" xfId="0" applyNumberFormat="1" applyFont="1" applyFill="1"/>
    <xf numFmtId="0" fontId="2" fillId="2" borderId="5" xfId="0" applyFont="1" applyFill="1" applyBorder="1"/>
    <xf numFmtId="0" fontId="2" fillId="2" borderId="8" xfId="0" applyFont="1" applyFill="1" applyBorder="1"/>
    <xf numFmtId="0" fontId="4" fillId="4" borderId="0" xfId="0" applyFont="1" applyFill="1"/>
    <xf numFmtId="164" fontId="25" fillId="4" borderId="0" xfId="0" applyNumberFormat="1" applyFont="1" applyFill="1"/>
    <xf numFmtId="164" fontId="6" fillId="4" borderId="2" xfId="0" applyNumberFormat="1" applyFont="1" applyFill="1" applyBorder="1"/>
    <xf numFmtId="164" fontId="17" fillId="0" borderId="0" xfId="0" applyNumberFormat="1" applyFont="1" applyFill="1" applyBorder="1"/>
    <xf numFmtId="164" fontId="2" fillId="4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1" fillId="4" borderId="0" xfId="0" applyNumberFormat="1" applyFont="1" applyFill="1"/>
    <xf numFmtId="0" fontId="15" fillId="0" borderId="0" xfId="0" applyFont="1"/>
    <xf numFmtId="164" fontId="6" fillId="0" borderId="0" xfId="0" applyNumberFormat="1" applyFont="1"/>
    <xf numFmtId="0" fontId="6" fillId="2" borderId="0" xfId="0" applyFont="1" applyFill="1"/>
    <xf numFmtId="0" fontId="13" fillId="2" borderId="0" xfId="0" applyFont="1" applyFill="1"/>
    <xf numFmtId="0" fontId="6" fillId="2" borderId="0" xfId="0" applyFont="1" applyFill="1" applyBorder="1"/>
    <xf numFmtId="0" fontId="13" fillId="2" borderId="0" xfId="0" applyFont="1" applyFill="1" applyBorder="1"/>
    <xf numFmtId="165" fontId="6" fillId="4" borderId="0" xfId="0" applyNumberFormat="1" applyFont="1" applyFill="1" applyBorder="1"/>
    <xf numFmtId="165" fontId="6" fillId="4" borderId="3" xfId="0" applyNumberFormat="1" applyFont="1" applyFill="1" applyBorder="1"/>
    <xf numFmtId="4" fontId="5" fillId="4" borderId="0" xfId="0" applyNumberFormat="1" applyFont="1" applyFill="1" applyBorder="1"/>
    <xf numFmtId="164" fontId="17" fillId="4" borderId="2" xfId="0" applyNumberFormat="1" applyFont="1" applyFill="1" applyBorder="1"/>
    <xf numFmtId="164" fontId="17" fillId="4" borderId="0" xfId="0" applyNumberFormat="1" applyFont="1" applyFill="1"/>
    <xf numFmtId="0" fontId="20" fillId="4" borderId="0" xfId="0" applyFont="1" applyFill="1"/>
    <xf numFmtId="0" fontId="15" fillId="4" borderId="0" xfId="0" applyFont="1" applyFill="1"/>
    <xf numFmtId="164" fontId="17" fillId="2" borderId="0" xfId="0" applyNumberFormat="1" applyFont="1" applyFill="1"/>
    <xf numFmtId="164" fontId="17" fillId="2" borderId="6" xfId="0" applyNumberFormat="1" applyFont="1" applyFill="1" applyBorder="1"/>
    <xf numFmtId="0" fontId="15" fillId="2" borderId="6" xfId="0" applyFont="1" applyFill="1" applyBorder="1"/>
    <xf numFmtId="164" fontId="17" fillId="2" borderId="0" xfId="0" applyNumberFormat="1" applyFont="1" applyFill="1" applyBorder="1"/>
    <xf numFmtId="0" fontId="15" fillId="2" borderId="0" xfId="0" applyFont="1" applyFill="1" applyBorder="1"/>
    <xf numFmtId="164" fontId="17" fillId="2" borderId="9" xfId="0" applyNumberFormat="1" applyFont="1" applyFill="1" applyBorder="1"/>
    <xf numFmtId="0" fontId="15" fillId="2" borderId="9" xfId="0" applyFont="1" applyFill="1" applyBorder="1"/>
    <xf numFmtId="164" fontId="17" fillId="4" borderId="0" xfId="0" applyNumberFormat="1" applyFont="1" applyFill="1" applyBorder="1"/>
    <xf numFmtId="0" fontId="15" fillId="4" borderId="0" xfId="0" applyFont="1" applyFill="1" applyBorder="1"/>
    <xf numFmtId="164" fontId="17" fillId="3" borderId="2" xfId="0" applyNumberFormat="1" applyFont="1" applyFill="1" applyBorder="1"/>
    <xf numFmtId="164" fontId="17" fillId="3" borderId="0" xfId="0" applyNumberFormat="1" applyFont="1" applyFill="1" applyBorder="1"/>
    <xf numFmtId="164" fontId="17" fillId="3" borderId="3" xfId="0" applyNumberFormat="1" applyFont="1" applyFill="1" applyBorder="1"/>
    <xf numFmtId="164" fontId="26" fillId="3" borderId="0" xfId="0" applyNumberFormat="1" applyFont="1" applyFill="1" applyBorder="1"/>
    <xf numFmtId="164" fontId="17" fillId="3" borderId="3" xfId="0" applyNumberFormat="1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right"/>
    </xf>
    <xf numFmtId="164" fontId="17" fillId="3" borderId="0" xfId="0" applyNumberFormat="1" applyFont="1" applyFill="1" applyAlignment="1">
      <alignment horizontal="right"/>
    </xf>
    <xf numFmtId="164" fontId="17" fillId="3" borderId="0" xfId="0" applyNumberFormat="1" applyFont="1" applyFill="1"/>
    <xf numFmtId="164" fontId="16" fillId="3" borderId="3" xfId="0" applyNumberFormat="1" applyFont="1" applyFill="1" applyBorder="1"/>
    <xf numFmtId="164" fontId="16" fillId="3" borderId="3" xfId="0" applyNumberFormat="1" applyFont="1" applyFill="1" applyBorder="1" applyAlignment="1">
      <alignment horizontal="right"/>
    </xf>
    <xf numFmtId="166" fontId="17" fillId="3" borderId="3" xfId="0" applyNumberFormat="1" applyFont="1" applyFill="1" applyBorder="1"/>
    <xf numFmtId="164" fontId="17" fillId="0" borderId="0" xfId="0" applyNumberFormat="1" applyFont="1" applyFill="1"/>
    <xf numFmtId="0" fontId="15" fillId="0" borderId="0" xfId="0" applyFont="1" applyFill="1"/>
    <xf numFmtId="164" fontId="5" fillId="4" borderId="0" xfId="0" applyNumberFormat="1" applyFont="1" applyFill="1"/>
    <xf numFmtId="164" fontId="5" fillId="2" borderId="0" xfId="0" applyNumberFormat="1" applyFont="1" applyFill="1"/>
    <xf numFmtId="164" fontId="5" fillId="2" borderId="6" xfId="0" applyNumberFormat="1" applyFont="1" applyFill="1" applyBorder="1"/>
    <xf numFmtId="164" fontId="5" fillId="2" borderId="0" xfId="0" applyNumberFormat="1" applyFont="1" applyFill="1" applyBorder="1"/>
    <xf numFmtId="164" fontId="5" fillId="2" borderId="9" xfId="0" applyNumberFormat="1" applyFont="1" applyFill="1" applyBorder="1"/>
    <xf numFmtId="165" fontId="6" fillId="4" borderId="2" xfId="0" applyNumberFormat="1" applyFont="1" applyFill="1" applyBorder="1"/>
    <xf numFmtId="164" fontId="6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/>
    <xf numFmtId="4" fontId="6" fillId="4" borderId="2" xfId="0" applyNumberFormat="1" applyFont="1" applyFill="1" applyBorder="1" applyAlignment="1">
      <alignment horizontal="right"/>
    </xf>
    <xf numFmtId="4" fontId="5" fillId="4" borderId="0" xfId="0" applyNumberFormat="1" applyFont="1" applyFill="1"/>
    <xf numFmtId="4" fontId="5" fillId="2" borderId="0" xfId="0" applyNumberFormat="1" applyFont="1" applyFill="1"/>
    <xf numFmtId="4" fontId="5" fillId="2" borderId="6" xfId="0" applyNumberFormat="1" applyFont="1" applyFill="1" applyBorder="1"/>
    <xf numFmtId="4" fontId="5" fillId="2" borderId="0" xfId="0" applyNumberFormat="1" applyFont="1" applyFill="1" applyBorder="1"/>
    <xf numFmtId="4" fontId="5" fillId="2" borderId="9" xfId="0" applyNumberFormat="1" applyFont="1" applyFill="1" applyBorder="1"/>
    <xf numFmtId="165" fontId="6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4" fontId="6" fillId="4" borderId="0" xfId="0" applyNumberFormat="1" applyFont="1" applyFill="1"/>
    <xf numFmtId="4" fontId="5" fillId="0" borderId="0" xfId="0" applyNumberFormat="1" applyFont="1" applyFill="1"/>
    <xf numFmtId="164" fontId="6" fillId="4" borderId="0" xfId="0" applyNumberFormat="1" applyFont="1" applyFill="1"/>
    <xf numFmtId="164" fontId="6" fillId="2" borderId="6" xfId="0" applyNumberFormat="1" applyFont="1" applyFill="1" applyBorder="1"/>
    <xf numFmtId="164" fontId="6" fillId="2" borderId="9" xfId="0" applyNumberFormat="1" applyFont="1" applyFill="1" applyBorder="1"/>
    <xf numFmtId="164" fontId="6" fillId="4" borderId="0" xfId="0" applyNumberFormat="1" applyFont="1" applyFill="1" applyBorder="1"/>
    <xf numFmtId="164" fontId="6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164" fontId="27" fillId="4" borderId="0" xfId="0" applyNumberFormat="1" applyFont="1" applyFill="1"/>
    <xf numFmtId="0" fontId="5" fillId="2" borderId="6" xfId="0" applyFont="1" applyFill="1" applyBorder="1"/>
    <xf numFmtId="0" fontId="6" fillId="2" borderId="6" xfId="0" applyFont="1" applyFill="1" applyBorder="1"/>
    <xf numFmtId="0" fontId="13" fillId="2" borderId="6" xfId="0" applyFont="1" applyFill="1" applyBorder="1"/>
    <xf numFmtId="0" fontId="5" fillId="2" borderId="9" xfId="0" applyFont="1" applyFill="1" applyBorder="1"/>
    <xf numFmtId="0" fontId="6" fillId="2" borderId="9" xfId="0" applyFont="1" applyFill="1" applyBorder="1"/>
    <xf numFmtId="0" fontId="13" fillId="2" borderId="9" xfId="0" applyFont="1" applyFill="1" applyBorder="1"/>
    <xf numFmtId="0" fontId="6" fillId="4" borderId="0" xfId="0" applyFont="1" applyFill="1" applyBorder="1"/>
    <xf numFmtId="0" fontId="13" fillId="4" borderId="0" xfId="0" applyFont="1" applyFill="1" applyBorder="1"/>
    <xf numFmtId="0" fontId="8" fillId="4" borderId="0" xfId="0" applyFont="1" applyFill="1" applyBorder="1"/>
    <xf numFmtId="164" fontId="13" fillId="4" borderId="0" xfId="0" applyNumberFormat="1" applyFont="1" applyFill="1"/>
    <xf numFmtId="0" fontId="5" fillId="0" borderId="0" xfId="0" applyFont="1" applyFill="1"/>
    <xf numFmtId="164" fontId="6" fillId="3" borderId="0" xfId="0" applyNumberFormat="1" applyFont="1" applyFill="1" applyBorder="1"/>
    <xf numFmtId="0" fontId="6" fillId="3" borderId="0" xfId="0" applyFont="1" applyFill="1" applyBorder="1"/>
    <xf numFmtId="0" fontId="6" fillId="2" borderId="3" xfId="0" applyFont="1" applyFill="1" applyBorder="1" applyAlignment="1">
      <alignment horizontal="right"/>
    </xf>
    <xf numFmtId="0" fontId="13" fillId="3" borderId="0" xfId="0" applyFont="1" applyFill="1" applyBorder="1"/>
    <xf numFmtId="0" fontId="6" fillId="3" borderId="2" xfId="0" applyFont="1" applyFill="1" applyBorder="1"/>
    <xf numFmtId="164" fontId="6" fillId="3" borderId="0" xfId="0" applyNumberFormat="1" applyFont="1" applyFill="1" applyBorder="1" applyAlignment="1">
      <alignment horizontal="right"/>
    </xf>
    <xf numFmtId="0" fontId="5" fillId="3" borderId="0" xfId="0" applyFont="1" applyFill="1"/>
    <xf numFmtId="164" fontId="6" fillId="3" borderId="0" xfId="0" applyNumberFormat="1" applyFont="1" applyFill="1"/>
    <xf numFmtId="0" fontId="6" fillId="3" borderId="0" xfId="0" applyFont="1" applyFill="1"/>
    <xf numFmtId="0" fontId="13" fillId="3" borderId="0" xfId="0" applyFont="1" applyFill="1"/>
    <xf numFmtId="0" fontId="6" fillId="3" borderId="0" xfId="0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0" fontId="5" fillId="3" borderId="2" xfId="0" applyFont="1" applyFill="1" applyBorder="1"/>
    <xf numFmtId="0" fontId="6" fillId="0" borderId="0" xfId="0" applyFont="1" applyFill="1"/>
    <xf numFmtId="0" fontId="13" fillId="0" borderId="0" xfId="0" applyFont="1" applyFill="1"/>
    <xf numFmtId="0" fontId="6" fillId="2" borderId="7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left"/>
    </xf>
    <xf numFmtId="0" fontId="5" fillId="4" borderId="7" xfId="0" applyFont="1" applyFill="1" applyBorder="1"/>
    <xf numFmtId="0" fontId="6" fillId="4" borderId="2" xfId="0" applyFont="1" applyFill="1" applyBorder="1" applyAlignment="1">
      <alignment horizontal="left"/>
    </xf>
    <xf numFmtId="0" fontId="5" fillId="4" borderId="3" xfId="0" applyFont="1" applyFill="1" applyBorder="1"/>
    <xf numFmtId="0" fontId="6" fillId="4" borderId="8" xfId="0" applyFont="1" applyFill="1" applyBorder="1" applyAlignment="1">
      <alignment horizontal="left"/>
    </xf>
    <xf numFmtId="0" fontId="5" fillId="4" borderId="10" xfId="0" applyFont="1" applyFill="1" applyBorder="1"/>
    <xf numFmtId="164" fontId="5" fillId="4" borderId="0" xfId="0" applyNumberFormat="1" applyFont="1" applyFill="1" applyAlignment="1">
      <alignment horizontal="right"/>
    </xf>
    <xf numFmtId="164" fontId="28" fillId="4" borderId="0" xfId="0" applyNumberFormat="1" applyFont="1" applyFill="1" applyAlignment="1">
      <alignment horizontal="right"/>
    </xf>
    <xf numFmtId="0" fontId="8" fillId="4" borderId="0" xfId="0" applyFont="1" applyFill="1"/>
    <xf numFmtId="164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/>
    <xf numFmtId="0" fontId="8" fillId="0" borderId="0" xfId="0" applyFont="1"/>
    <xf numFmtId="164" fontId="16" fillId="4" borderId="0" xfId="0" applyNumberFormat="1" applyFont="1" applyFill="1" applyAlignment="1">
      <alignment horizontal="right"/>
    </xf>
    <xf numFmtId="164" fontId="16" fillId="4" borderId="0" xfId="0" applyNumberFormat="1" applyFont="1" applyFill="1"/>
    <xf numFmtId="164" fontId="17" fillId="4" borderId="0" xfId="0" applyNumberFormat="1" applyFont="1" applyFill="1" applyBorder="1" applyAlignment="1">
      <alignment horizontal="right"/>
    </xf>
    <xf numFmtId="164" fontId="16" fillId="0" borderId="0" xfId="0" applyNumberFormat="1" applyFont="1"/>
    <xf numFmtId="3" fontId="6" fillId="4" borderId="2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1" fillId="4" borderId="0" xfId="0" applyFont="1" applyFill="1" applyBorder="1"/>
    <xf numFmtId="164" fontId="20" fillId="0" borderId="0" xfId="0" applyNumberFormat="1" applyFont="1" applyFill="1"/>
    <xf numFmtId="0" fontId="16" fillId="4" borderId="0" xfId="0" applyFont="1" applyFill="1" applyAlignment="1">
      <alignment horizontal="right"/>
    </xf>
    <xf numFmtId="0" fontId="30" fillId="4" borderId="0" xfId="0" applyFont="1" applyFill="1"/>
    <xf numFmtId="0" fontId="6" fillId="4" borderId="12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Alignment="1">
      <alignment horizontal="right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right"/>
    </xf>
    <xf numFmtId="0" fontId="17" fillId="4" borderId="0" xfId="0" applyFont="1" applyFill="1" applyBorder="1"/>
    <xf numFmtId="0" fontId="31" fillId="4" borderId="0" xfId="0" applyFont="1" applyFill="1" applyAlignment="1">
      <alignment horizontal="center"/>
    </xf>
    <xf numFmtId="0" fontId="16" fillId="4" borderId="0" xfId="0" applyFont="1" applyFill="1" applyBorder="1"/>
    <xf numFmtId="3" fontId="6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3" fontId="16" fillId="4" borderId="1" xfId="0" applyNumberFormat="1" applyFont="1" applyFill="1" applyBorder="1"/>
    <xf numFmtId="3" fontId="16" fillId="4" borderId="0" xfId="0" applyNumberFormat="1" applyFont="1" applyFill="1" applyBorder="1"/>
    <xf numFmtId="3" fontId="16" fillId="4" borderId="0" xfId="0" applyNumberFormat="1" applyFont="1" applyFill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17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4" fontId="16" fillId="4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left"/>
    </xf>
    <xf numFmtId="4" fontId="16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Alignment="1">
      <alignment horizontal="left"/>
    </xf>
    <xf numFmtId="3" fontId="6" fillId="4" borderId="4" xfId="0" applyNumberFormat="1" applyFont="1" applyFill="1" applyBorder="1"/>
    <xf numFmtId="3" fontId="16" fillId="4" borderId="0" xfId="0" applyNumberFormat="1" applyFont="1" applyFill="1" applyAlignment="1">
      <alignment horizontal="left"/>
    </xf>
    <xf numFmtId="3" fontId="17" fillId="4" borderId="0" xfId="0" applyNumberFormat="1" applyFont="1" applyFill="1" applyBorder="1"/>
    <xf numFmtId="3" fontId="6" fillId="4" borderId="0" xfId="0" applyNumberFormat="1" applyFont="1" applyFill="1" applyBorder="1" applyAlignment="1">
      <alignment horizontal="right"/>
    </xf>
    <xf numFmtId="0" fontId="32" fillId="4" borderId="0" xfId="0" applyFont="1" applyFill="1"/>
    <xf numFmtId="3" fontId="16" fillId="4" borderId="0" xfId="0" applyNumberFormat="1" applyFont="1" applyFill="1"/>
    <xf numFmtId="3" fontId="5" fillId="4" borderId="0" xfId="0" applyNumberFormat="1" applyFont="1" applyFill="1"/>
    <xf numFmtId="0" fontId="5" fillId="4" borderId="5" xfId="0" applyFont="1" applyFill="1" applyBorder="1"/>
    <xf numFmtId="3" fontId="7" fillId="4" borderId="6" xfId="0" applyNumberFormat="1" applyFont="1" applyFill="1" applyBorder="1"/>
    <xf numFmtId="3" fontId="5" fillId="4" borderId="6" xfId="0" applyNumberFormat="1" applyFont="1" applyFill="1" applyBorder="1"/>
    <xf numFmtId="3" fontId="7" fillId="4" borderId="6" xfId="0" applyNumberFormat="1" applyFont="1" applyFill="1" applyBorder="1" applyAlignment="1">
      <alignment horizontal="right"/>
    </xf>
    <xf numFmtId="0" fontId="5" fillId="4" borderId="6" xfId="0" applyFont="1" applyFill="1" applyBorder="1"/>
    <xf numFmtId="0" fontId="8" fillId="4" borderId="7" xfId="0" applyFont="1" applyFill="1" applyBorder="1"/>
    <xf numFmtId="0" fontId="5" fillId="4" borderId="2" xfId="0" applyFont="1" applyFill="1" applyBorder="1"/>
    <xf numFmtId="3" fontId="5" fillId="4" borderId="0" xfId="0" applyNumberFormat="1" applyFont="1" applyFill="1" applyBorder="1"/>
    <xf numFmtId="4" fontId="5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0" fontId="6" fillId="4" borderId="8" xfId="0" applyFont="1" applyFill="1" applyBorder="1"/>
    <xf numFmtId="3" fontId="6" fillId="4" borderId="9" xfId="0" applyNumberFormat="1" applyFont="1" applyFill="1" applyBorder="1"/>
    <xf numFmtId="3" fontId="16" fillId="4" borderId="9" xfId="0" applyNumberFormat="1" applyFont="1" applyFill="1" applyBorder="1"/>
    <xf numFmtId="3" fontId="16" fillId="4" borderId="9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16" fillId="4" borderId="6" xfId="0" applyNumberFormat="1" applyFont="1" applyFill="1" applyBorder="1"/>
    <xf numFmtId="4" fontId="5" fillId="4" borderId="6" xfId="0" applyNumberFormat="1" applyFont="1" applyFill="1" applyBorder="1" applyAlignment="1">
      <alignment horizontal="right"/>
    </xf>
    <xf numFmtId="4" fontId="16" fillId="4" borderId="0" xfId="0" applyNumberFormat="1" applyFont="1" applyFill="1" applyBorder="1"/>
    <xf numFmtId="4" fontId="16" fillId="4" borderId="9" xfId="0" applyNumberFormat="1" applyFont="1" applyFill="1" applyBorder="1" applyAlignment="1">
      <alignment horizontal="right"/>
    </xf>
    <xf numFmtId="4" fontId="16" fillId="4" borderId="9" xfId="0" applyNumberFormat="1" applyFont="1" applyFill="1" applyBorder="1"/>
    <xf numFmtId="2" fontId="5" fillId="4" borderId="6" xfId="0" applyNumberFormat="1" applyFont="1" applyFill="1" applyBorder="1"/>
    <xf numFmtId="2" fontId="5" fillId="4" borderId="0" xfId="0" applyNumberFormat="1" applyFont="1" applyFill="1" applyBorder="1"/>
    <xf numFmtId="3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right"/>
    </xf>
    <xf numFmtId="0" fontId="16" fillId="4" borderId="2" xfId="0" applyFont="1" applyFill="1" applyBorder="1"/>
    <xf numFmtId="4" fontId="2" fillId="4" borderId="0" xfId="0" applyNumberFormat="1" applyFont="1" applyFill="1"/>
    <xf numFmtId="0" fontId="16" fillId="4" borderId="0" xfId="0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 applyAlignment="1">
      <alignment horizontal="right"/>
    </xf>
    <xf numFmtId="3" fontId="9" fillId="4" borderId="0" xfId="0" applyNumberFormat="1" applyFont="1" applyFill="1" applyBorder="1" applyAlignment="1">
      <alignment horizontal="left"/>
    </xf>
    <xf numFmtId="0" fontId="17" fillId="4" borderId="0" xfId="0" applyFont="1" applyFill="1"/>
    <xf numFmtId="0" fontId="16" fillId="0" borderId="0" xfId="0" applyFont="1" applyAlignment="1">
      <alignment horizontal="right"/>
    </xf>
    <xf numFmtId="3" fontId="19" fillId="4" borderId="0" xfId="0" applyNumberFormat="1" applyFont="1" applyFill="1" applyBorder="1"/>
    <xf numFmtId="3" fontId="2" fillId="4" borderId="0" xfId="0" applyNumberFormat="1" applyFont="1" applyFill="1" applyBorder="1"/>
    <xf numFmtId="3" fontId="33" fillId="4" borderId="0" xfId="0" applyNumberFormat="1" applyFont="1" applyFill="1" applyBorder="1"/>
    <xf numFmtId="3" fontId="1" fillId="4" borderId="5" xfId="0" applyNumberFormat="1" applyFont="1" applyFill="1" applyBorder="1" applyAlignment="1">
      <alignment horizontal="right"/>
    </xf>
    <xf numFmtId="3" fontId="1" fillId="4" borderId="12" xfId="0" applyNumberFormat="1" applyFont="1" applyFill="1" applyBorder="1" applyAlignment="1">
      <alignment horizontal="right"/>
    </xf>
    <xf numFmtId="3" fontId="1" fillId="4" borderId="2" xfId="0" applyNumberFormat="1" applyFont="1" applyFill="1" applyBorder="1"/>
    <xf numFmtId="3" fontId="1" fillId="4" borderId="1" xfId="0" applyNumberFormat="1" applyFont="1" applyFill="1" applyBorder="1"/>
    <xf numFmtId="3" fontId="13" fillId="4" borderId="0" xfId="0" applyNumberFormat="1" applyFont="1" applyFill="1" applyBorder="1" applyAlignment="1">
      <alignment horizontal="left"/>
    </xf>
    <xf numFmtId="164" fontId="13" fillId="4" borderId="2" xfId="0" applyNumberFormat="1" applyFont="1" applyFill="1" applyBorder="1" applyAlignment="1">
      <alignment horizontal="right"/>
    </xf>
    <xf numFmtId="164" fontId="13" fillId="4" borderId="1" xfId="0" applyNumberFormat="1" applyFont="1" applyFill="1" applyBorder="1" applyAlignment="1">
      <alignment horizontal="right"/>
    </xf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3" fontId="33" fillId="4" borderId="0" xfId="0" applyNumberFormat="1" applyFont="1" applyFill="1" applyBorder="1" applyAlignment="1">
      <alignment horizontal="left"/>
    </xf>
    <xf numFmtId="3" fontId="1" fillId="4" borderId="0" xfId="0" applyNumberFormat="1" applyFont="1" applyFill="1" applyBorder="1" applyAlignment="1">
      <alignment horizontal="left"/>
    </xf>
    <xf numFmtId="164" fontId="1" fillId="4" borderId="8" xfId="0" applyNumberFormat="1" applyFont="1" applyFill="1" applyBorder="1"/>
    <xf numFmtId="164" fontId="1" fillId="4" borderId="14" xfId="0" applyNumberFormat="1" applyFont="1" applyFill="1" applyBorder="1"/>
    <xf numFmtId="164" fontId="13" fillId="4" borderId="14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4" borderId="0" xfId="0" applyFont="1" applyFill="1" applyAlignment="1">
      <alignment horizontal="left"/>
    </xf>
    <xf numFmtId="164" fontId="3" fillId="4" borderId="11" xfId="0" applyNumberFormat="1" applyFont="1" applyFill="1" applyBorder="1"/>
    <xf numFmtId="164" fontId="6" fillId="3" borderId="4" xfId="0" applyNumberFormat="1" applyFont="1" applyFill="1" applyBorder="1"/>
    <xf numFmtId="164" fontId="17" fillId="4" borderId="13" xfId="0" applyNumberFormat="1" applyFont="1" applyFill="1" applyBorder="1"/>
    <xf numFmtId="164" fontId="6" fillId="3" borderId="11" xfId="0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164" fontId="6" fillId="3" borderId="15" xfId="0" applyNumberFormat="1" applyFont="1" applyFill="1" applyBorder="1" applyAlignment="1">
      <alignment horizontal="right"/>
    </xf>
    <xf numFmtId="164" fontId="16" fillId="4" borderId="13" xfId="0" applyNumberFormat="1" applyFont="1" applyFill="1" applyBorder="1"/>
    <xf numFmtId="164" fontId="6" fillId="4" borderId="11" xfId="0" applyNumberFormat="1" applyFont="1" applyFill="1" applyBorder="1"/>
    <xf numFmtId="165" fontId="6" fillId="4" borderId="13" xfId="0" applyNumberFormat="1" applyFont="1" applyFill="1" applyBorder="1"/>
    <xf numFmtId="165" fontId="6" fillId="4" borderId="15" xfId="0" applyNumberFormat="1" applyFont="1" applyFill="1" applyBorder="1"/>
    <xf numFmtId="164" fontId="3" fillId="4" borderId="2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0" fontId="1" fillId="4" borderId="0" xfId="0" applyFont="1" applyFill="1"/>
    <xf numFmtId="169" fontId="5" fillId="4" borderId="0" xfId="0" applyNumberFormat="1" applyFont="1" applyFill="1" applyBorder="1"/>
    <xf numFmtId="169" fontId="6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left"/>
    </xf>
    <xf numFmtId="3" fontId="29" fillId="4" borderId="0" xfId="0" applyNumberFormat="1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left"/>
    </xf>
    <xf numFmtId="164" fontId="29" fillId="4" borderId="0" xfId="0" applyNumberFormat="1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left"/>
    </xf>
    <xf numFmtId="4" fontId="17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left"/>
    </xf>
    <xf numFmtId="0" fontId="21" fillId="4" borderId="0" xfId="0" applyFont="1" applyFill="1" applyBorder="1"/>
    <xf numFmtId="0" fontId="34" fillId="4" borderId="0" xfId="0" applyFont="1" applyFill="1" applyBorder="1"/>
    <xf numFmtId="0" fontId="6" fillId="4" borderId="11" xfId="0" applyFont="1" applyFill="1" applyBorder="1"/>
    <xf numFmtId="0" fontId="6" fillId="4" borderId="13" xfId="0" applyFont="1" applyFill="1" applyBorder="1"/>
    <xf numFmtId="3" fontId="5" fillId="4" borderId="13" xfId="0" applyNumberFormat="1" applyFont="1" applyFill="1" applyBorder="1" applyAlignment="1">
      <alignment horizontal="right"/>
    </xf>
    <xf numFmtId="10" fontId="6" fillId="4" borderId="4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0" fontId="6" fillId="4" borderId="5" xfId="0" applyFont="1" applyFill="1" applyBorder="1"/>
    <xf numFmtId="0" fontId="6" fillId="4" borderId="6" xfId="0" applyFont="1" applyFill="1" applyBorder="1"/>
    <xf numFmtId="3" fontId="6" fillId="4" borderId="12" xfId="0" applyNumberFormat="1" applyFont="1" applyFill="1" applyBorder="1" applyAlignment="1">
      <alignment horizontal="right"/>
    </xf>
    <xf numFmtId="0" fontId="6" fillId="4" borderId="9" xfId="0" applyFont="1" applyFill="1" applyBorder="1"/>
    <xf numFmtId="3" fontId="5" fillId="4" borderId="9" xfId="0" applyNumberFormat="1" applyFont="1" applyFill="1" applyBorder="1" applyAlignment="1">
      <alignment horizontal="right"/>
    </xf>
    <xf numFmtId="4" fontId="6" fillId="4" borderId="14" xfId="0" applyNumberFormat="1" applyFont="1" applyFill="1" applyBorder="1" applyAlignment="1">
      <alignment horizontal="right"/>
    </xf>
    <xf numFmtId="4" fontId="9" fillId="4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170" fontId="16" fillId="4" borderId="0" xfId="0" applyNumberFormat="1" applyFont="1" applyFill="1" applyBorder="1" applyAlignment="1">
      <alignment horizontal="right"/>
    </xf>
    <xf numFmtId="170" fontId="1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Border="1"/>
    <xf numFmtId="3" fontId="9" fillId="4" borderId="0" xfId="0" applyNumberFormat="1" applyFont="1" applyFill="1" applyBorder="1" applyAlignment="1">
      <alignment horizontal="right"/>
    </xf>
    <xf numFmtId="4" fontId="11" fillId="4" borderId="0" xfId="0" applyNumberFormat="1" applyFont="1" applyFill="1" applyBorder="1" applyAlignment="1">
      <alignment horizontal="right"/>
    </xf>
    <xf numFmtId="3" fontId="9" fillId="4" borderId="0" xfId="0" applyNumberFormat="1" applyFont="1" applyFill="1" applyBorder="1"/>
    <xf numFmtId="4" fontId="6" fillId="4" borderId="0" xfId="0" applyNumberFormat="1" applyFont="1" applyFill="1" applyBorder="1" applyAlignment="1">
      <alignment horizontal="right"/>
    </xf>
    <xf numFmtId="3" fontId="22" fillId="4" borderId="0" xfId="0" applyNumberFormat="1" applyFont="1" applyFill="1" applyBorder="1" applyAlignment="1"/>
    <xf numFmtId="3" fontId="5" fillId="4" borderId="0" xfId="0" applyNumberFormat="1" applyFont="1" applyFill="1" applyBorder="1" applyAlignment="1" applyProtection="1">
      <alignment horizontal="right"/>
    </xf>
    <xf numFmtId="3" fontId="23" fillId="4" borderId="0" xfId="0" applyNumberFormat="1" applyFont="1" applyFill="1" applyBorder="1" applyAlignment="1"/>
    <xf numFmtId="1" fontId="5" fillId="4" borderId="0" xfId="0" applyNumberFormat="1" applyFont="1" applyFill="1" applyBorder="1"/>
    <xf numFmtId="167" fontId="5" fillId="4" borderId="0" xfId="0" applyNumberFormat="1" applyFont="1" applyFill="1" applyBorder="1" applyAlignment="1">
      <alignment horizontal="right"/>
    </xf>
    <xf numFmtId="1" fontId="29" fillId="4" borderId="0" xfId="0" applyNumberFormat="1" applyFont="1" applyFill="1" applyBorder="1" applyAlignment="1">
      <alignment horizontal="left"/>
    </xf>
    <xf numFmtId="1" fontId="22" fillId="4" borderId="0" xfId="0" applyNumberFormat="1" applyFont="1" applyFill="1" applyBorder="1" applyAlignment="1"/>
    <xf numFmtId="1" fontId="23" fillId="4" borderId="0" xfId="0" applyNumberFormat="1" applyFont="1" applyFill="1" applyBorder="1" applyAlignment="1"/>
    <xf numFmtId="1" fontId="24" fillId="4" borderId="0" xfId="0" applyNumberFormat="1" applyFont="1" applyFill="1" applyBorder="1" applyAlignment="1"/>
    <xf numFmtId="164" fontId="7" fillId="4" borderId="0" xfId="0" applyNumberFormat="1" applyFont="1" applyFill="1" applyBorder="1" applyAlignment="1">
      <alignment horizontal="right"/>
    </xf>
    <xf numFmtId="164" fontId="2" fillId="4" borderId="2" xfId="0" applyNumberFormat="1" applyFont="1" applyFill="1" applyBorder="1"/>
    <xf numFmtId="165" fontId="0" fillId="4" borderId="0" xfId="0" applyNumberFormat="1" applyFill="1"/>
    <xf numFmtId="0" fontId="0" fillId="4" borderId="0" xfId="0" applyFill="1" applyBorder="1"/>
    <xf numFmtId="2" fontId="0" fillId="4" borderId="0" xfId="0" applyNumberForma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2" fillId="4" borderId="0" xfId="0" applyNumberFormat="1" applyFont="1" applyFill="1" applyBorder="1"/>
    <xf numFmtId="164" fontId="3" fillId="4" borderId="0" xfId="0" applyNumberFormat="1" applyFont="1" applyFill="1" applyBorder="1" applyAlignment="1">
      <alignment horizontal="center"/>
    </xf>
    <xf numFmtId="164" fontId="6" fillId="5" borderId="2" xfId="0" applyNumberFormat="1" applyFont="1" applyFill="1" applyBorder="1"/>
    <xf numFmtId="0" fontId="6" fillId="5" borderId="2" xfId="0" applyFont="1" applyFill="1" applyBorder="1" applyAlignment="1">
      <alignment horizontal="right"/>
    </xf>
    <xf numFmtId="164" fontId="6" fillId="5" borderId="2" xfId="0" applyNumberFormat="1" applyFont="1" applyFill="1" applyBorder="1" applyAlignment="1">
      <alignment horizontal="right"/>
    </xf>
    <xf numFmtId="165" fontId="6" fillId="5" borderId="2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3" fontId="2" fillId="4" borderId="0" xfId="0" applyNumberFormat="1" applyFont="1" applyFill="1"/>
    <xf numFmtId="165" fontId="5" fillId="4" borderId="1" xfId="0" applyNumberFormat="1" applyFont="1" applyFill="1" applyBorder="1"/>
    <xf numFmtId="165" fontId="5" fillId="4" borderId="1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6" fillId="6" borderId="11" xfId="0" applyFont="1" applyFill="1" applyBorder="1"/>
    <xf numFmtId="3" fontId="6" fillId="6" borderId="4" xfId="0" applyNumberFormat="1" applyFont="1" applyFill="1" applyBorder="1"/>
    <xf numFmtId="0" fontId="6" fillId="4" borderId="4" xfId="0" applyFont="1" applyFill="1" applyBorder="1"/>
    <xf numFmtId="171" fontId="2" fillId="4" borderId="0" xfId="0" applyNumberFormat="1" applyFont="1" applyFill="1"/>
    <xf numFmtId="2" fontId="16" fillId="4" borderId="0" xfId="0" applyNumberFormat="1" applyFont="1" applyFill="1" applyBorder="1" applyAlignment="1">
      <alignment horizontal="right"/>
    </xf>
    <xf numFmtId="164" fontId="16" fillId="4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0" fontId="36" fillId="4" borderId="8" xfId="0" applyFont="1" applyFill="1" applyBorder="1"/>
    <xf numFmtId="3" fontId="36" fillId="4" borderId="9" xfId="0" applyNumberFormat="1" applyFont="1" applyFill="1" applyBorder="1"/>
    <xf numFmtId="0" fontId="6" fillId="6" borderId="12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3" fontId="16" fillId="6" borderId="1" xfId="0" applyNumberFormat="1" applyFont="1" applyFill="1" applyBorder="1"/>
    <xf numFmtId="164" fontId="5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3" fontId="16" fillId="6" borderId="1" xfId="0" applyNumberFormat="1" applyFont="1" applyFill="1" applyBorder="1" applyAlignment="1">
      <alignment horizontal="right"/>
    </xf>
    <xf numFmtId="3" fontId="17" fillId="6" borderId="0" xfId="0" applyNumberFormat="1" applyFont="1" applyFill="1" applyBorder="1"/>
    <xf numFmtId="3" fontId="6" fillId="6" borderId="0" xfId="0" applyNumberFormat="1" applyFont="1" applyFill="1" applyBorder="1" applyAlignment="1">
      <alignment horizontal="right"/>
    </xf>
    <xf numFmtId="3" fontId="5" fillId="6" borderId="0" xfId="0" applyNumberFormat="1" applyFont="1" applyFill="1"/>
    <xf numFmtId="3" fontId="5" fillId="6" borderId="6" xfId="0" applyNumberFormat="1" applyFont="1" applyFill="1" applyBorder="1"/>
    <xf numFmtId="0" fontId="6" fillId="6" borderId="0" xfId="0" applyFont="1" applyFill="1" applyBorder="1" applyAlignment="1">
      <alignment horizontal="right"/>
    </xf>
    <xf numFmtId="3" fontId="5" fillId="6" borderId="0" xfId="0" applyNumberFormat="1" applyFont="1" applyFill="1" applyBorder="1"/>
    <xf numFmtId="3" fontId="5" fillId="6" borderId="0" xfId="0" applyNumberFormat="1" applyFont="1" applyFill="1" applyBorder="1" applyAlignment="1">
      <alignment horizontal="right"/>
    </xf>
    <xf numFmtId="3" fontId="16" fillId="6" borderId="0" xfId="0" applyNumberFormat="1" applyFont="1" applyFill="1" applyBorder="1"/>
    <xf numFmtId="3" fontId="6" fillId="6" borderId="9" xfId="0" applyNumberFormat="1" applyFont="1" applyFill="1" applyBorder="1"/>
    <xf numFmtId="3" fontId="5" fillId="6" borderId="6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3" fontId="36" fillId="6" borderId="9" xfId="0" applyNumberFormat="1" applyFont="1" applyFill="1" applyBorder="1"/>
    <xf numFmtId="0" fontId="6" fillId="6" borderId="3" xfId="0" applyFont="1" applyFill="1" applyBorder="1" applyAlignment="1">
      <alignment horizontal="right"/>
    </xf>
    <xf numFmtId="4" fontId="5" fillId="6" borderId="3" xfId="0" applyNumberFormat="1" applyFont="1" applyFill="1" applyBorder="1"/>
    <xf numFmtId="4" fontId="5" fillId="6" borderId="3" xfId="0" applyNumberFormat="1" applyFont="1" applyFill="1" applyBorder="1" applyAlignment="1">
      <alignment horizontal="right"/>
    </xf>
    <xf numFmtId="4" fontId="16" fillId="6" borderId="10" xfId="0" applyNumberFormat="1" applyFont="1" applyFill="1" applyBorder="1"/>
    <xf numFmtId="4" fontId="16" fillId="6" borderId="0" xfId="0" applyNumberFormat="1" applyFont="1" applyFill="1"/>
    <xf numFmtId="4" fontId="5" fillId="6" borderId="7" xfId="0" applyNumberFormat="1" applyFont="1" applyFill="1" applyBorder="1" applyAlignment="1">
      <alignment horizontal="right"/>
    </xf>
    <xf numFmtId="4" fontId="16" fillId="6" borderId="3" xfId="0" applyNumberFormat="1" applyFont="1" applyFill="1" applyBorder="1"/>
    <xf numFmtId="4" fontId="5" fillId="6" borderId="7" xfId="0" applyNumberFormat="1" applyFont="1" applyFill="1" applyBorder="1"/>
    <xf numFmtId="4" fontId="2" fillId="6" borderId="7" xfId="0" applyNumberFormat="1" applyFont="1" applyFill="1" applyBorder="1"/>
    <xf numFmtId="4" fontId="2" fillId="6" borderId="3" xfId="0" applyNumberFormat="1" applyFont="1" applyFill="1" applyBorder="1"/>
    <xf numFmtId="4" fontId="2" fillId="6" borderId="10" xfId="0" applyNumberFormat="1" applyFont="1" applyFill="1" applyBorder="1"/>
    <xf numFmtId="164" fontId="6" fillId="6" borderId="3" xfId="0" applyNumberFormat="1" applyFont="1" applyFill="1" applyBorder="1"/>
    <xf numFmtId="164" fontId="6" fillId="6" borderId="1" xfId="0" applyNumberFormat="1" applyFont="1" applyFill="1" applyBorder="1"/>
    <xf numFmtId="0" fontId="7" fillId="6" borderId="1" xfId="0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1" fontId="6" fillId="6" borderId="1" xfId="0" applyNumberFormat="1" applyFont="1" applyFill="1" applyBorder="1"/>
    <xf numFmtId="0" fontId="13" fillId="6" borderId="1" xfId="0" applyFont="1" applyFill="1" applyBorder="1"/>
    <xf numFmtId="165" fontId="6" fillId="6" borderId="2" xfId="0" applyNumberFormat="1" applyFont="1" applyFill="1" applyBorder="1" applyAlignment="1">
      <alignment horizontal="right"/>
    </xf>
    <xf numFmtId="165" fontId="6" fillId="6" borderId="0" xfId="0" applyNumberFormat="1" applyFont="1" applyFill="1" applyBorder="1" applyAlignment="1">
      <alignment horizontal="right"/>
    </xf>
    <xf numFmtId="0" fontId="5" fillId="6" borderId="2" xfId="0" applyFont="1" applyFill="1" applyBorder="1"/>
    <xf numFmtId="0" fontId="5" fillId="6" borderId="0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right"/>
    </xf>
    <xf numFmtId="168" fontId="6" fillId="6" borderId="2" xfId="0" applyNumberFormat="1" applyFont="1" applyFill="1" applyBorder="1"/>
    <xf numFmtId="168" fontId="6" fillId="6" borderId="0" xfId="0" applyNumberFormat="1" applyFont="1" applyFill="1" applyBorder="1"/>
    <xf numFmtId="165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168" fontId="6" fillId="5" borderId="1" xfId="0" applyNumberFormat="1" applyFont="1" applyFill="1" applyBorder="1"/>
    <xf numFmtId="164" fontId="6" fillId="6" borderId="2" xfId="0" applyNumberFormat="1" applyFont="1" applyFill="1" applyBorder="1"/>
    <xf numFmtId="164" fontId="6" fillId="6" borderId="0" xfId="0" applyNumberFormat="1" applyFont="1" applyFill="1" applyBorder="1"/>
    <xf numFmtId="164" fontId="6" fillId="6" borderId="3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5" fontId="6" fillId="6" borderId="2" xfId="0" applyNumberFormat="1" applyFont="1" applyFill="1" applyBorder="1"/>
    <xf numFmtId="165" fontId="6" fillId="6" borderId="0" xfId="0" applyNumberFormat="1" applyFont="1" applyFill="1" applyBorder="1"/>
    <xf numFmtId="165" fontId="6" fillId="6" borderId="3" xfId="0" applyNumberFormat="1" applyFont="1" applyFill="1" applyBorder="1"/>
    <xf numFmtId="165" fontId="6" fillId="6" borderId="11" xfId="0" applyNumberFormat="1" applyFont="1" applyFill="1" applyBorder="1"/>
    <xf numFmtId="165" fontId="6" fillId="6" borderId="13" xfId="0" applyNumberFormat="1" applyFont="1" applyFill="1" applyBorder="1"/>
    <xf numFmtId="165" fontId="6" fillId="6" borderId="15" xfId="0" applyNumberFormat="1" applyFont="1" applyFill="1" applyBorder="1"/>
    <xf numFmtId="164" fontId="26" fillId="6" borderId="0" xfId="0" applyNumberFormat="1" applyFont="1" applyFill="1" applyAlignment="1">
      <alignment horizontal="left"/>
    </xf>
    <xf numFmtId="164" fontId="35" fillId="6" borderId="0" xfId="0" applyNumberFormat="1" applyFont="1" applyFill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164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 applyAlignment="1">
      <alignment horizontal="right"/>
    </xf>
    <xf numFmtId="3" fontId="36" fillId="6" borderId="1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4" fontId="3" fillId="6" borderId="2" xfId="0" applyNumberFormat="1" applyFont="1" applyFill="1" applyBorder="1"/>
    <xf numFmtId="164" fontId="2" fillId="6" borderId="0" xfId="0" applyNumberFormat="1" applyFont="1" applyFill="1" applyBorder="1"/>
    <xf numFmtId="164" fontId="2" fillId="6" borderId="3" xfId="0" applyNumberFormat="1" applyFont="1" applyFill="1" applyBorder="1"/>
    <xf numFmtId="164" fontId="2" fillId="6" borderId="2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3" fillId="6" borderId="0" xfId="0" applyNumberFormat="1" applyFont="1" applyFill="1" applyBorder="1"/>
    <xf numFmtId="164" fontId="3" fillId="6" borderId="3" xfId="0" applyNumberFormat="1" applyFont="1" applyFill="1" applyBorder="1"/>
    <xf numFmtId="3" fontId="0" fillId="4" borderId="0" xfId="0" applyNumberFormat="1" applyFont="1" applyFill="1" applyBorder="1"/>
    <xf numFmtId="164" fontId="35" fillId="4" borderId="0" xfId="0" applyNumberFormat="1" applyFont="1" applyFill="1"/>
    <xf numFmtId="164" fontId="3" fillId="4" borderId="2" xfId="0" applyNumberFormat="1" applyFont="1" applyFill="1" applyBorder="1" applyAlignment="1">
      <alignment horizontal="left"/>
    </xf>
    <xf numFmtId="164" fontId="3" fillId="6" borderId="2" xfId="0" applyNumberFormat="1" applyFont="1" applyFill="1" applyBorder="1" applyAlignment="1">
      <alignment horizontal="left"/>
    </xf>
    <xf numFmtId="3" fontId="5" fillId="4" borderId="0" xfId="0" applyNumberFormat="1" applyFont="1" applyFill="1" applyAlignment="1"/>
    <xf numFmtId="3" fontId="5" fillId="4" borderId="0" xfId="0" applyNumberFormat="1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A17" sqref="A17"/>
    </sheetView>
  </sheetViews>
  <sheetFormatPr defaultRowHeight="12.5" x14ac:dyDescent="0.25"/>
  <cols>
    <col min="1" max="1" width="33.36328125" style="31" customWidth="1"/>
    <col min="2" max="4" width="16.54296875" style="31" customWidth="1"/>
    <col min="5" max="20" width="8.7265625" style="31"/>
  </cols>
  <sheetData>
    <row r="1" spans="1:5" x14ac:dyDescent="0.25">
      <c r="A1" s="19" t="s">
        <v>405</v>
      </c>
    </row>
    <row r="2" spans="1:5" ht="18" x14ac:dyDescent="0.4">
      <c r="A2" s="252" t="s">
        <v>404</v>
      </c>
    </row>
    <row r="3" spans="1:5" x14ac:dyDescent="0.25">
      <c r="A3" s="31" t="s">
        <v>412</v>
      </c>
      <c r="B3" s="253"/>
      <c r="C3" s="253"/>
      <c r="D3" s="253"/>
      <c r="E3" s="253"/>
    </row>
    <row r="4" spans="1:5" x14ac:dyDescent="0.25">
      <c r="A4" s="253"/>
      <c r="B4" s="253"/>
      <c r="C4" s="253"/>
      <c r="D4" s="253"/>
      <c r="E4" s="253"/>
    </row>
    <row r="5" spans="1:5" ht="13" x14ac:dyDescent="0.3">
      <c r="A5" s="254"/>
      <c r="B5" s="255" t="s">
        <v>400</v>
      </c>
      <c r="C5" s="256" t="s">
        <v>401</v>
      </c>
      <c r="D5" s="256" t="s">
        <v>402</v>
      </c>
      <c r="E5" s="253"/>
    </row>
    <row r="6" spans="1:5" ht="13" x14ac:dyDescent="0.3">
      <c r="A6" s="254"/>
      <c r="B6" s="257"/>
      <c r="C6" s="258"/>
      <c r="D6" s="258"/>
      <c r="E6" s="253"/>
    </row>
    <row r="7" spans="1:5" ht="13" x14ac:dyDescent="0.3">
      <c r="A7" s="259" t="s">
        <v>403</v>
      </c>
      <c r="B7" s="260">
        <v>33581823009.490433</v>
      </c>
      <c r="C7" s="261">
        <v>14531234063.156429</v>
      </c>
      <c r="D7" s="261">
        <v>-19050588946.334003</v>
      </c>
      <c r="E7" s="215"/>
    </row>
    <row r="8" spans="1:5" ht="13" x14ac:dyDescent="0.3">
      <c r="A8" s="259" t="s">
        <v>407</v>
      </c>
      <c r="B8" s="260">
        <v>19847949885.429974</v>
      </c>
      <c r="C8" s="261">
        <v>7748162471</v>
      </c>
      <c r="D8" s="261">
        <v>-12099787414.429974</v>
      </c>
      <c r="E8" s="427" t="s">
        <v>413</v>
      </c>
    </row>
    <row r="9" spans="1:5" ht="13" x14ac:dyDescent="0.3">
      <c r="A9" s="259" t="s">
        <v>406</v>
      </c>
      <c r="B9" s="260">
        <v>1682864978.9999988</v>
      </c>
      <c r="C9" s="261">
        <v>1121909986</v>
      </c>
      <c r="D9" s="261">
        <v>-560954992.99999881</v>
      </c>
      <c r="E9" s="215"/>
    </row>
    <row r="10" spans="1:5" ht="13" x14ac:dyDescent="0.3">
      <c r="A10" s="259" t="s">
        <v>408</v>
      </c>
      <c r="B10" s="260">
        <v>1794999999.9999993</v>
      </c>
      <c r="C10" s="261">
        <v>1794999999.9999993</v>
      </c>
      <c r="D10" s="261">
        <v>0</v>
      </c>
      <c r="E10" s="215"/>
    </row>
    <row r="11" spans="1:5" ht="13" x14ac:dyDescent="0.3">
      <c r="A11" s="259" t="s">
        <v>409</v>
      </c>
      <c r="B11" s="260">
        <v>7068519118.9961176</v>
      </c>
      <c r="C11" s="261">
        <v>2210219712.2477064</v>
      </c>
      <c r="D11" s="261">
        <v>-4858299406.7484112</v>
      </c>
      <c r="E11" s="215"/>
    </row>
    <row r="12" spans="1:5" ht="13" x14ac:dyDescent="0.3">
      <c r="A12" s="259" t="s">
        <v>414</v>
      </c>
      <c r="B12" s="260">
        <v>2816000014.9999981</v>
      </c>
      <c r="C12" s="261">
        <v>1227700004.5</v>
      </c>
      <c r="D12" s="261">
        <v>-1588300010.4999981</v>
      </c>
      <c r="E12" s="215"/>
    </row>
    <row r="13" spans="1:5" ht="13" x14ac:dyDescent="0.3">
      <c r="A13" s="259" t="s">
        <v>416</v>
      </c>
      <c r="B13" s="260">
        <v>0</v>
      </c>
      <c r="C13" s="261">
        <v>9422239.2776554506</v>
      </c>
      <c r="D13" s="261">
        <v>9422239.2776554506</v>
      </c>
      <c r="E13" s="215"/>
    </row>
    <row r="14" spans="1:5" ht="13" x14ac:dyDescent="0.3">
      <c r="A14" s="259" t="s">
        <v>415</v>
      </c>
      <c r="B14" s="262">
        <v>-37262547</v>
      </c>
      <c r="C14" s="263">
        <v>-37262547</v>
      </c>
      <c r="D14" s="261">
        <v>0</v>
      </c>
      <c r="E14" s="253"/>
    </row>
    <row r="15" spans="1:5" ht="13" x14ac:dyDescent="0.3">
      <c r="A15" s="259" t="s">
        <v>410</v>
      </c>
      <c r="B15" s="262">
        <v>401901238.05999994</v>
      </c>
      <c r="C15" s="263">
        <v>401901238.05999994</v>
      </c>
      <c r="D15" s="261">
        <v>0</v>
      </c>
      <c r="E15" s="253"/>
    </row>
    <row r="16" spans="1:5" ht="13" x14ac:dyDescent="0.3">
      <c r="A16" s="259" t="s">
        <v>550</v>
      </c>
      <c r="B16" s="262">
        <v>0</v>
      </c>
      <c r="C16" s="263">
        <v>69999999.999999985</v>
      </c>
      <c r="D16" s="261">
        <v>69999999.999999985</v>
      </c>
      <c r="E16" s="253"/>
    </row>
    <row r="17" spans="1:5" ht="13" x14ac:dyDescent="0.3">
      <c r="A17" s="264"/>
      <c r="B17" s="262"/>
      <c r="C17" s="263"/>
      <c r="D17" s="261"/>
      <c r="E17" s="253"/>
    </row>
    <row r="18" spans="1:5" ht="13" x14ac:dyDescent="0.3">
      <c r="A18" s="265" t="s">
        <v>411</v>
      </c>
      <c r="B18" s="266">
        <v>-6850320.0043449402</v>
      </c>
      <c r="C18" s="267">
        <v>15819040.92893219</v>
      </c>
      <c r="D18" s="268">
        <v>22669360.93327713</v>
      </c>
      <c r="E18" s="253"/>
    </row>
  </sheetData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8"/>
  <sheetViews>
    <sheetView tabSelected="1" zoomScaleNormal="100" workbookViewId="0">
      <selection activeCell="A5" sqref="A5"/>
    </sheetView>
  </sheetViews>
  <sheetFormatPr defaultRowHeight="13" x14ac:dyDescent="0.3"/>
  <cols>
    <col min="1" max="1" width="3.453125" style="43" customWidth="1"/>
    <col min="2" max="2" width="10.54296875" style="43" customWidth="1"/>
    <col min="3" max="3" width="4.1796875" style="43" hidden="1" customWidth="1"/>
    <col min="4" max="4" width="8.54296875" style="7" customWidth="1"/>
    <col min="5" max="5" width="8.26953125" style="10" customWidth="1"/>
    <col min="6" max="6" width="6.7265625" style="126" customWidth="1"/>
    <col min="7" max="7" width="9.26953125" style="126" customWidth="1"/>
    <col min="8" max="8" width="7.81640625" style="126" customWidth="1"/>
    <col min="9" max="9" width="8.7265625" style="9" customWidth="1"/>
    <col min="10" max="10" width="9.54296875" style="107" hidden="1" customWidth="1"/>
    <col min="11" max="11" width="8.26953125" style="107" hidden="1" customWidth="1"/>
    <col min="12" max="12" width="1.7265625" style="8" customWidth="1"/>
    <col min="13" max="13" width="7.7265625" style="144" customWidth="1"/>
    <col min="14" max="14" width="7.7265625" style="9" customWidth="1"/>
    <col min="15" max="15" width="7.7265625" style="159" customWidth="1"/>
    <col min="16" max="16" width="7.7265625" style="160" customWidth="1"/>
    <col min="17" max="17" width="10.1796875" style="160" customWidth="1"/>
    <col min="18" max="18" width="10.453125" style="160" customWidth="1"/>
    <col min="19" max="19" width="2" style="108" customWidth="1"/>
    <col min="20" max="23" width="7.453125" style="144" customWidth="1"/>
    <col min="24" max="24" width="10.1796875" style="13" customWidth="1"/>
    <col min="25" max="25" width="4.81640625" style="330" customWidth="1"/>
    <col min="26" max="26" width="20.54296875" style="31" customWidth="1"/>
    <col min="27" max="27" width="24.1796875" style="31" bestFit="1" customWidth="1"/>
    <col min="28" max="28" width="22.7265625" bestFit="1" customWidth="1"/>
  </cols>
  <sheetData>
    <row r="1" spans="1:24" ht="14" x14ac:dyDescent="0.3">
      <c r="A1" s="19" t="s">
        <v>405</v>
      </c>
      <c r="B1" s="19"/>
      <c r="C1" s="19"/>
      <c r="D1" s="20"/>
      <c r="E1" s="109"/>
      <c r="F1" s="118"/>
      <c r="G1" s="118"/>
      <c r="H1" s="118"/>
      <c r="I1" s="127"/>
      <c r="J1" s="84"/>
      <c r="K1" s="84"/>
      <c r="L1" s="29"/>
      <c r="M1" s="133"/>
      <c r="N1" s="127"/>
      <c r="O1" s="34"/>
      <c r="P1" s="36"/>
      <c r="Q1" s="36"/>
      <c r="R1" s="36"/>
      <c r="S1" s="86"/>
      <c r="T1" s="30"/>
      <c r="U1" s="30"/>
      <c r="V1" s="30"/>
      <c r="W1" s="30"/>
      <c r="X1" s="38"/>
    </row>
    <row r="2" spans="1:24" ht="18" x14ac:dyDescent="0.4">
      <c r="A2" s="21" t="s">
        <v>417</v>
      </c>
      <c r="B2" s="19"/>
      <c r="C2" s="19"/>
      <c r="D2" s="20"/>
      <c r="E2" s="109"/>
      <c r="F2" s="118"/>
      <c r="G2" s="118"/>
      <c r="H2" s="118"/>
      <c r="I2" s="127"/>
      <c r="J2" s="84"/>
      <c r="K2" s="84"/>
      <c r="L2" s="29"/>
      <c r="M2" s="30"/>
      <c r="N2" s="127"/>
      <c r="O2" s="34"/>
      <c r="P2" s="36"/>
      <c r="Q2" s="36"/>
      <c r="R2" s="36"/>
      <c r="S2" s="86"/>
      <c r="T2" s="30"/>
      <c r="U2" s="30"/>
      <c r="V2" s="30"/>
      <c r="W2" s="30"/>
      <c r="X2" s="38"/>
    </row>
    <row r="3" spans="1:24" x14ac:dyDescent="0.3">
      <c r="A3" s="22" t="s">
        <v>425</v>
      </c>
      <c r="B3" s="19"/>
      <c r="C3" s="19"/>
      <c r="D3" s="20"/>
      <c r="E3" s="109"/>
      <c r="F3" s="118"/>
      <c r="G3" s="118"/>
      <c r="H3" s="118"/>
      <c r="I3" s="127"/>
      <c r="J3" s="84"/>
      <c r="K3" s="84"/>
      <c r="L3" s="29"/>
      <c r="M3" s="30"/>
      <c r="N3" s="127"/>
      <c r="O3" s="34"/>
      <c r="P3" s="36"/>
      <c r="Q3" s="36"/>
      <c r="R3" s="36"/>
      <c r="S3" s="86"/>
      <c r="T3" s="30"/>
      <c r="U3" s="30"/>
      <c r="V3" s="30"/>
      <c r="W3" s="30"/>
      <c r="X3" s="38"/>
    </row>
    <row r="4" spans="1:24" x14ac:dyDescent="0.3">
      <c r="A4" s="22" t="s">
        <v>667</v>
      </c>
      <c r="B4" s="19"/>
      <c r="C4" s="19"/>
      <c r="D4" s="20"/>
      <c r="E4" s="109"/>
      <c r="F4" s="118"/>
      <c r="G4" s="118"/>
      <c r="H4" s="118"/>
      <c r="I4" s="127"/>
      <c r="J4" s="84"/>
      <c r="K4" s="84"/>
      <c r="L4" s="29"/>
      <c r="M4" s="30"/>
      <c r="N4" s="127"/>
      <c r="O4" s="34"/>
      <c r="P4" s="36"/>
      <c r="Q4" s="36"/>
      <c r="R4" s="36"/>
      <c r="S4" s="86"/>
      <c r="T4" s="30"/>
      <c r="U4" s="30"/>
      <c r="V4" s="30"/>
      <c r="W4" s="30"/>
      <c r="X4" s="38"/>
    </row>
    <row r="5" spans="1:24" x14ac:dyDescent="0.3">
      <c r="A5" s="23" t="s">
        <v>422</v>
      </c>
      <c r="B5" s="19"/>
      <c r="C5" s="19"/>
      <c r="D5" s="20"/>
      <c r="E5" s="109"/>
      <c r="F5" s="118"/>
      <c r="G5" s="118"/>
      <c r="H5" s="118"/>
      <c r="I5" s="127"/>
      <c r="J5" s="84"/>
      <c r="K5" s="84"/>
      <c r="L5" s="29"/>
      <c r="M5" s="30"/>
      <c r="N5" s="127"/>
      <c r="O5" s="34"/>
      <c r="P5" s="36"/>
      <c r="Q5" s="36"/>
      <c r="R5" s="36"/>
      <c r="S5" s="86"/>
      <c r="T5" s="30"/>
      <c r="U5" s="30"/>
      <c r="V5" s="30"/>
      <c r="W5" s="30"/>
      <c r="X5" s="38"/>
    </row>
    <row r="6" spans="1:24" x14ac:dyDescent="0.3">
      <c r="A6" s="22" t="s">
        <v>426</v>
      </c>
      <c r="B6" s="19"/>
      <c r="C6" s="19"/>
      <c r="D6" s="20"/>
      <c r="E6" s="109"/>
      <c r="F6" s="118"/>
      <c r="G6" s="118"/>
      <c r="H6" s="118"/>
      <c r="I6" s="127"/>
      <c r="J6" s="84"/>
      <c r="K6" s="84"/>
      <c r="L6" s="29"/>
      <c r="M6" s="30"/>
      <c r="N6" s="127"/>
      <c r="O6" s="34"/>
      <c r="P6" s="36"/>
      <c r="Q6" s="36"/>
      <c r="R6" s="36"/>
      <c r="S6" s="86"/>
      <c r="T6" s="30"/>
      <c r="U6" s="30"/>
      <c r="V6" s="30"/>
      <c r="W6" s="30"/>
      <c r="X6" s="38"/>
    </row>
    <row r="7" spans="1:24" x14ac:dyDescent="0.3">
      <c r="A7" s="22" t="s">
        <v>427</v>
      </c>
      <c r="B7" s="19"/>
      <c r="C7" s="19"/>
      <c r="D7" s="20"/>
      <c r="E7" s="109"/>
      <c r="F7" s="118"/>
      <c r="G7" s="118"/>
      <c r="H7" s="118"/>
      <c r="I7" s="127"/>
      <c r="J7" s="84"/>
      <c r="K7" s="84"/>
      <c r="L7" s="29"/>
      <c r="M7" s="30"/>
      <c r="N7" s="127"/>
      <c r="O7" s="34"/>
      <c r="P7" s="36"/>
      <c r="Q7" s="36"/>
      <c r="R7" s="36"/>
      <c r="S7" s="86"/>
      <c r="T7" s="30"/>
      <c r="U7" s="30"/>
      <c r="V7" s="30"/>
      <c r="W7" s="30"/>
      <c r="X7" s="38"/>
    </row>
    <row r="8" spans="1:24" x14ac:dyDescent="0.3">
      <c r="A8" s="23" t="s">
        <v>428</v>
      </c>
      <c r="B8" s="19"/>
      <c r="C8" s="19"/>
      <c r="D8" s="20"/>
      <c r="E8" s="109"/>
      <c r="F8" s="118"/>
      <c r="G8" s="118"/>
      <c r="H8" s="118"/>
      <c r="I8" s="127"/>
      <c r="J8" s="84"/>
      <c r="K8" s="84"/>
      <c r="L8" s="29"/>
      <c r="M8" s="30"/>
      <c r="N8" s="127"/>
      <c r="O8" s="34"/>
      <c r="P8" s="36"/>
      <c r="Q8" s="36"/>
      <c r="R8" s="36"/>
      <c r="S8" s="86"/>
      <c r="T8" s="30"/>
      <c r="U8" s="30"/>
      <c r="V8" s="30"/>
      <c r="W8" s="30"/>
      <c r="X8" s="38"/>
    </row>
    <row r="9" spans="1:24" x14ac:dyDescent="0.3">
      <c r="A9" s="58" t="s">
        <v>423</v>
      </c>
      <c r="B9" s="59"/>
      <c r="C9" s="59"/>
      <c r="D9" s="60"/>
      <c r="E9" s="110"/>
      <c r="F9" s="119"/>
      <c r="G9" s="119"/>
      <c r="H9" s="119"/>
      <c r="I9" s="3"/>
      <c r="J9" s="87"/>
      <c r="K9" s="87"/>
      <c r="L9" s="61"/>
      <c r="M9" s="6"/>
      <c r="N9" s="3"/>
      <c r="O9" s="76"/>
      <c r="P9" s="77"/>
      <c r="Q9" s="77"/>
      <c r="R9" s="36"/>
      <c r="S9" s="86"/>
      <c r="T9" s="30"/>
      <c r="U9" s="30"/>
      <c r="V9" s="30"/>
      <c r="W9" s="30"/>
      <c r="X9" s="38"/>
    </row>
    <row r="10" spans="1:24" x14ac:dyDescent="0.3">
      <c r="A10" s="23" t="s">
        <v>424</v>
      </c>
      <c r="B10" s="19"/>
      <c r="C10" s="19"/>
      <c r="D10" s="20"/>
      <c r="E10" s="109"/>
      <c r="F10" s="118"/>
      <c r="G10" s="118"/>
      <c r="H10" s="118"/>
      <c r="I10" s="127"/>
      <c r="J10" s="84"/>
      <c r="K10" s="84"/>
      <c r="L10" s="29"/>
      <c r="M10" s="30"/>
      <c r="N10" s="127"/>
      <c r="O10" s="34"/>
      <c r="P10" s="36"/>
      <c r="Q10" s="36"/>
      <c r="R10" s="36"/>
      <c r="S10" s="86"/>
      <c r="T10" s="30"/>
      <c r="U10" s="30"/>
      <c r="V10" s="30"/>
      <c r="W10" s="30"/>
      <c r="X10" s="38"/>
    </row>
    <row r="11" spans="1:24" x14ac:dyDescent="0.3">
      <c r="A11" s="23"/>
      <c r="B11" s="19"/>
      <c r="C11" s="19"/>
      <c r="D11" s="20"/>
      <c r="E11" s="109"/>
      <c r="F11" s="118"/>
      <c r="G11" s="118"/>
      <c r="H11" s="118"/>
      <c r="I11" s="127"/>
      <c r="J11" s="84"/>
      <c r="K11" s="84"/>
      <c r="L11" s="29"/>
      <c r="M11" s="30"/>
      <c r="N11" s="127"/>
      <c r="O11" s="34"/>
      <c r="P11" s="36"/>
      <c r="Q11" s="36"/>
      <c r="R11" s="36"/>
      <c r="S11" s="86"/>
      <c r="T11" s="30"/>
      <c r="U11" s="30"/>
      <c r="V11" s="30"/>
      <c r="W11" s="30"/>
      <c r="X11" s="38"/>
    </row>
    <row r="12" spans="1:24" x14ac:dyDescent="0.3">
      <c r="A12" s="49" t="s">
        <v>432</v>
      </c>
      <c r="B12" s="50"/>
      <c r="C12" s="50"/>
      <c r="D12" s="51"/>
      <c r="E12" s="111"/>
      <c r="F12" s="120"/>
      <c r="G12" s="120"/>
      <c r="H12" s="120"/>
      <c r="I12" s="128"/>
      <c r="J12" s="88"/>
      <c r="K12" s="88"/>
      <c r="L12" s="52"/>
      <c r="M12" s="134"/>
      <c r="N12" s="128"/>
      <c r="O12" s="135"/>
      <c r="P12" s="136"/>
      <c r="Q12" s="136"/>
      <c r="R12" s="136"/>
      <c r="S12" s="89"/>
      <c r="T12" s="134"/>
      <c r="U12" s="134"/>
      <c r="V12" s="134"/>
      <c r="W12" s="134"/>
      <c r="X12" s="161"/>
    </row>
    <row r="13" spans="1:24" x14ac:dyDescent="0.3">
      <c r="A13" s="53" t="s">
        <v>433</v>
      </c>
      <c r="B13" s="44"/>
      <c r="C13" s="44"/>
      <c r="D13" s="17"/>
      <c r="E13" s="112"/>
      <c r="F13" s="121"/>
      <c r="G13" s="121"/>
      <c r="H13" s="121"/>
      <c r="I13" s="5"/>
      <c r="J13" s="90"/>
      <c r="K13" s="90"/>
      <c r="L13" s="54"/>
      <c r="M13" s="12"/>
      <c r="N13" s="5"/>
      <c r="O13" s="78"/>
      <c r="P13" s="79"/>
      <c r="Q13" s="79"/>
      <c r="R13" s="79"/>
      <c r="S13" s="91"/>
      <c r="T13" s="12"/>
      <c r="U13" s="12"/>
      <c r="V13" s="12"/>
      <c r="W13" s="12"/>
      <c r="X13" s="147"/>
    </row>
    <row r="14" spans="1:24" x14ac:dyDescent="0.3">
      <c r="A14" s="55" t="s">
        <v>429</v>
      </c>
      <c r="B14" s="56"/>
      <c r="C14" s="56"/>
      <c r="D14" s="18"/>
      <c r="E14" s="113"/>
      <c r="F14" s="122"/>
      <c r="G14" s="122"/>
      <c r="H14" s="122"/>
      <c r="I14" s="129"/>
      <c r="J14" s="92"/>
      <c r="K14" s="92"/>
      <c r="L14" s="57"/>
      <c r="M14" s="137"/>
      <c r="N14" s="129"/>
      <c r="O14" s="138"/>
      <c r="P14" s="139"/>
      <c r="Q14" s="139"/>
      <c r="R14" s="139"/>
      <c r="S14" s="93"/>
      <c r="T14" s="137"/>
      <c r="U14" s="137"/>
      <c r="V14" s="137"/>
      <c r="W14" s="137"/>
      <c r="X14" s="162"/>
    </row>
    <row r="15" spans="1:24" x14ac:dyDescent="0.3">
      <c r="A15" s="49" t="s">
        <v>430</v>
      </c>
      <c r="B15" s="62"/>
      <c r="C15" s="50"/>
      <c r="D15" s="51"/>
      <c r="E15" s="111"/>
      <c r="F15" s="120"/>
      <c r="G15" s="120"/>
      <c r="H15" s="120"/>
      <c r="I15" s="128"/>
      <c r="J15" s="88"/>
      <c r="K15" s="88"/>
      <c r="L15" s="52"/>
      <c r="M15" s="134"/>
      <c r="N15" s="128"/>
      <c r="O15" s="135"/>
      <c r="P15" s="136"/>
      <c r="Q15" s="136"/>
      <c r="R15" s="136"/>
      <c r="S15" s="89"/>
      <c r="T15" s="134"/>
      <c r="U15" s="134"/>
      <c r="V15" s="134"/>
      <c r="W15" s="134"/>
      <c r="X15" s="161"/>
    </row>
    <row r="16" spans="1:24" x14ac:dyDescent="0.3">
      <c r="A16" s="55" t="s">
        <v>431</v>
      </c>
      <c r="B16" s="63"/>
      <c r="C16" s="56"/>
      <c r="D16" s="18"/>
      <c r="E16" s="113"/>
      <c r="F16" s="122"/>
      <c r="G16" s="122"/>
      <c r="H16" s="122"/>
      <c r="I16" s="129"/>
      <c r="J16" s="92"/>
      <c r="K16" s="92"/>
      <c r="L16" s="57"/>
      <c r="M16" s="137"/>
      <c r="N16" s="129"/>
      <c r="O16" s="138"/>
      <c r="P16" s="139"/>
      <c r="Q16" s="139"/>
      <c r="R16" s="139"/>
      <c r="S16" s="93"/>
      <c r="T16" s="137"/>
      <c r="U16" s="137"/>
      <c r="V16" s="137"/>
      <c r="W16" s="137"/>
      <c r="X16" s="162"/>
    </row>
    <row r="17" spans="1:28" x14ac:dyDescent="0.3">
      <c r="A17" s="48" t="s">
        <v>469</v>
      </c>
      <c r="B17" s="45"/>
      <c r="C17" s="45"/>
      <c r="D17" s="46"/>
      <c r="E17" s="40"/>
      <c r="F17" s="82"/>
      <c r="G17" s="82"/>
      <c r="H17" s="82"/>
      <c r="I17" s="130"/>
      <c r="J17" s="94"/>
      <c r="K17" s="94"/>
      <c r="L17" s="47"/>
      <c r="M17" s="37"/>
      <c r="N17" s="130"/>
      <c r="O17" s="140"/>
      <c r="P17" s="141"/>
      <c r="Q17" s="141"/>
      <c r="R17" s="141"/>
      <c r="S17" s="95"/>
      <c r="T17" s="37"/>
      <c r="U17" s="37"/>
      <c r="V17" s="37"/>
      <c r="W17" s="37"/>
      <c r="X17" s="38"/>
    </row>
    <row r="18" spans="1:28" x14ac:dyDescent="0.3">
      <c r="A18" s="270" t="s">
        <v>434</v>
      </c>
      <c r="B18" s="19"/>
      <c r="C18" s="19"/>
      <c r="D18" s="20"/>
      <c r="E18" s="109"/>
      <c r="F18" s="118"/>
      <c r="G18" s="118"/>
      <c r="H18" s="118"/>
      <c r="I18" s="127"/>
      <c r="J18" s="84"/>
      <c r="K18" s="84"/>
      <c r="L18" s="29"/>
      <c r="M18" s="30"/>
      <c r="N18" s="127"/>
      <c r="O18" s="34"/>
      <c r="P18" s="36"/>
      <c r="Q18" s="36"/>
      <c r="R18" s="36"/>
      <c r="S18" s="86"/>
      <c r="T18" s="163" t="s">
        <v>418</v>
      </c>
      <c r="U18" s="164"/>
      <c r="V18" s="30"/>
      <c r="W18" s="30"/>
      <c r="X18" s="38"/>
    </row>
    <row r="19" spans="1:28" x14ac:dyDescent="0.3">
      <c r="A19" s="30" t="s">
        <v>435</v>
      </c>
      <c r="B19" s="19"/>
      <c r="C19" s="19"/>
      <c r="D19" s="20"/>
      <c r="E19" s="109"/>
      <c r="F19" s="118"/>
      <c r="G19" s="118"/>
      <c r="H19" s="118"/>
      <c r="I19" s="127"/>
      <c r="J19" s="84"/>
      <c r="K19" s="84"/>
      <c r="L19" s="29"/>
      <c r="M19" s="30"/>
      <c r="N19" s="127"/>
      <c r="O19" s="34"/>
      <c r="P19" s="36"/>
      <c r="Q19" s="36"/>
      <c r="R19" s="36"/>
      <c r="S19" s="86"/>
      <c r="T19" s="165" t="s">
        <v>419</v>
      </c>
      <c r="U19" s="166"/>
      <c r="V19" s="30"/>
      <c r="W19" s="30"/>
      <c r="X19" s="38"/>
    </row>
    <row r="20" spans="1:28" x14ac:dyDescent="0.3">
      <c r="A20" s="269" t="s">
        <v>436</v>
      </c>
      <c r="B20" s="19"/>
      <c r="C20" s="19"/>
      <c r="D20" s="20"/>
      <c r="E20" s="109"/>
      <c r="F20" s="118"/>
      <c r="G20" s="118"/>
      <c r="H20" s="118"/>
      <c r="I20" s="127"/>
      <c r="J20" s="84"/>
      <c r="K20" s="84"/>
      <c r="L20" s="29"/>
      <c r="M20" s="30"/>
      <c r="N20" s="127"/>
      <c r="O20" s="34"/>
      <c r="P20" s="36"/>
      <c r="Q20" s="36"/>
      <c r="R20" s="36"/>
      <c r="S20" s="86"/>
      <c r="T20" s="165"/>
      <c r="U20" s="166"/>
      <c r="V20" s="30"/>
      <c r="W20" s="30"/>
      <c r="X20" s="38"/>
    </row>
    <row r="21" spans="1:28" x14ac:dyDescent="0.3">
      <c r="B21" s="19"/>
      <c r="C21" s="19"/>
      <c r="D21" s="20"/>
      <c r="E21" s="109"/>
      <c r="F21" s="118"/>
      <c r="G21" s="118"/>
      <c r="H21" s="118"/>
      <c r="I21" s="127"/>
      <c r="J21" s="84"/>
      <c r="K21" s="84"/>
      <c r="L21" s="29"/>
      <c r="M21" s="142"/>
      <c r="N21" s="143"/>
      <c r="O21" s="36"/>
      <c r="P21" s="36"/>
      <c r="Q21" s="36"/>
      <c r="R21" s="36"/>
      <c r="S21" s="86"/>
      <c r="T21" s="165" t="s">
        <v>420</v>
      </c>
      <c r="U21" s="166"/>
      <c r="V21" s="30"/>
      <c r="W21" s="30"/>
      <c r="X21" s="38"/>
    </row>
    <row r="22" spans="1:28" ht="12.5" x14ac:dyDescent="0.25">
      <c r="A22" s="19"/>
      <c r="B22" s="19"/>
      <c r="C22" s="19"/>
      <c r="D22" s="20"/>
      <c r="E22" s="109"/>
      <c r="F22" s="118"/>
      <c r="G22" s="118"/>
      <c r="H22" s="118"/>
      <c r="I22" s="127"/>
      <c r="J22" s="84"/>
      <c r="K22" s="84"/>
      <c r="L22" s="29"/>
      <c r="N22" s="30"/>
      <c r="O22" s="30"/>
      <c r="P22" s="30"/>
      <c r="Q22" s="30"/>
      <c r="R22" s="30"/>
      <c r="S22" s="86"/>
      <c r="T22" s="167" t="s">
        <v>421</v>
      </c>
      <c r="U22" s="168"/>
      <c r="V22" s="30"/>
      <c r="W22" s="30"/>
      <c r="X22" s="39"/>
    </row>
    <row r="23" spans="1:28" ht="12.5" x14ac:dyDescent="0.25">
      <c r="A23" s="19"/>
      <c r="B23" s="19"/>
      <c r="C23" s="19"/>
      <c r="D23" s="24" t="s">
        <v>437</v>
      </c>
      <c r="E23" s="114">
        <f t="shared" ref="E23:K23" si="0">MAX(E35:E328)</f>
        <v>23.5</v>
      </c>
      <c r="F23" s="123">
        <f t="shared" si="0"/>
        <v>10.87</v>
      </c>
      <c r="G23" s="123">
        <f t="shared" si="0"/>
        <v>-12.63</v>
      </c>
      <c r="H23" s="127">
        <f t="shared" si="0"/>
        <v>401.12898062833273</v>
      </c>
      <c r="I23" s="15">
        <f t="shared" si="0"/>
        <v>1000.1431928328933</v>
      </c>
      <c r="J23" s="96">
        <f t="shared" si="0"/>
        <v>982.00971820207656</v>
      </c>
      <c r="K23" s="96">
        <f t="shared" si="0"/>
        <v>414.9626549631808</v>
      </c>
      <c r="L23" s="83"/>
      <c r="M23" s="15">
        <f t="shared" ref="M23:R23" si="1">MAX(M35:M328)</f>
        <v>4.1306166095274648</v>
      </c>
      <c r="N23" s="145">
        <f t="shared" si="1"/>
        <v>25.000000000000028</v>
      </c>
      <c r="O23" s="145">
        <f t="shared" si="1"/>
        <v>50.000000000000028</v>
      </c>
      <c r="P23" s="145">
        <f t="shared" si="1"/>
        <v>75.000000000000028</v>
      </c>
      <c r="Q23" s="335">
        <f t="shared" si="1"/>
        <v>100.00000000000003</v>
      </c>
      <c r="R23" s="385">
        <f t="shared" si="1"/>
        <v>900.14319283289331</v>
      </c>
      <c r="S23" s="86"/>
      <c r="T23" s="391">
        <f>MAX(T35:T328)</f>
        <v>-1.029747739257638E-2</v>
      </c>
      <c r="U23" s="392">
        <f>MAX(U35:U328)</f>
        <v>0.21477189763235355</v>
      </c>
      <c r="V23" s="392">
        <f>MAX(V35:V328)</f>
        <v>0.4295437952647071</v>
      </c>
      <c r="W23" s="392">
        <f>MAX(W35:W328)</f>
        <v>0.6443156928970607</v>
      </c>
      <c r="X23" s="399">
        <f>MAX(X35:X328)</f>
        <v>0.85908759052941419</v>
      </c>
    </row>
    <row r="24" spans="1:28" ht="12.5" x14ac:dyDescent="0.25">
      <c r="A24" s="19"/>
      <c r="B24" s="19"/>
      <c r="C24" s="19"/>
      <c r="D24" s="24" t="s">
        <v>300</v>
      </c>
      <c r="E24" s="114">
        <f t="shared" ref="E24:K24" si="2">MIN(E35:E328)</f>
        <v>17</v>
      </c>
      <c r="F24" s="123">
        <f t="shared" si="2"/>
        <v>4.3699999999999992</v>
      </c>
      <c r="G24" s="123">
        <f t="shared" si="2"/>
        <v>-12.63</v>
      </c>
      <c r="H24" s="127">
        <f t="shared" si="2"/>
        <v>103.61216803551267</v>
      </c>
      <c r="I24" s="15">
        <f t="shared" si="2"/>
        <v>-833.85996379853282</v>
      </c>
      <c r="J24" s="96">
        <f t="shared" si="2"/>
        <v>-526.98399452637568</v>
      </c>
      <c r="K24" s="96">
        <f t="shared" si="2"/>
        <v>-683.80049290871398</v>
      </c>
      <c r="L24" s="83"/>
      <c r="M24" s="15">
        <f t="shared" ref="M24:R24" si="3">MIN(M35:M328)</f>
        <v>4.1306166095274506</v>
      </c>
      <c r="N24" s="145">
        <f t="shared" si="3"/>
        <v>-25.000000000000057</v>
      </c>
      <c r="O24" s="145">
        <f t="shared" si="3"/>
        <v>-50.000000000000057</v>
      </c>
      <c r="P24" s="145">
        <f t="shared" si="3"/>
        <v>-75.000000000000028</v>
      </c>
      <c r="Q24" s="335">
        <f t="shared" si="3"/>
        <v>-100.00000000000003</v>
      </c>
      <c r="R24" s="385">
        <f t="shared" si="3"/>
        <v>-733.85996379853282</v>
      </c>
      <c r="S24" s="86"/>
      <c r="T24" s="391">
        <f>MIN(T35:T328)</f>
        <v>-3.9866134333871983E-2</v>
      </c>
      <c r="U24" s="392">
        <f>MIN(U35:U328)</f>
        <v>-0.24128440195780262</v>
      </c>
      <c r="V24" s="392">
        <f>MIN(V35:V328)</f>
        <v>-0.48256880391560503</v>
      </c>
      <c r="W24" s="392">
        <f>MIN(W35:W328)</f>
        <v>-0.7238532058734074</v>
      </c>
      <c r="X24" s="399">
        <f>MIN(X35:X328)</f>
        <v>-0.96513760783120972</v>
      </c>
    </row>
    <row r="25" spans="1:28" ht="12.5" x14ac:dyDescent="0.25">
      <c r="A25" s="19"/>
      <c r="B25" s="19"/>
      <c r="C25" s="19"/>
      <c r="D25" s="24" t="s">
        <v>438</v>
      </c>
      <c r="E25" s="114">
        <f t="shared" ref="E25:F25" si="4">E23-E24</f>
        <v>6.5</v>
      </c>
      <c r="F25" s="123">
        <f t="shared" si="4"/>
        <v>6.5</v>
      </c>
      <c r="G25" s="123">
        <f t="shared" ref="G25:H25" si="5">G23-G24</f>
        <v>0</v>
      </c>
      <c r="H25" s="127">
        <f t="shared" si="5"/>
        <v>297.51681259282009</v>
      </c>
      <c r="I25" s="15">
        <f t="shared" ref="I25:K25" si="6">I23-I24</f>
        <v>1834.003156631426</v>
      </c>
      <c r="J25" s="96">
        <f t="shared" si="6"/>
        <v>1508.9937127284522</v>
      </c>
      <c r="K25" s="96">
        <f t="shared" si="6"/>
        <v>1098.7631478718947</v>
      </c>
      <c r="L25" s="83"/>
      <c r="M25" s="15">
        <f>M23-M24</f>
        <v>1.4210854715202004E-14</v>
      </c>
      <c r="N25" s="145">
        <f t="shared" ref="N25:R25" si="7">N23-N24</f>
        <v>50.000000000000085</v>
      </c>
      <c r="O25" s="145">
        <f t="shared" si="7"/>
        <v>100.00000000000009</v>
      </c>
      <c r="P25" s="145">
        <f t="shared" si="7"/>
        <v>150.00000000000006</v>
      </c>
      <c r="Q25" s="335">
        <f t="shared" si="7"/>
        <v>200.00000000000006</v>
      </c>
      <c r="R25" s="385">
        <f t="shared" si="7"/>
        <v>1634.003156631426</v>
      </c>
      <c r="S25" s="86"/>
      <c r="T25" s="391">
        <f t="shared" ref="T25:W25" si="8">T23-T24</f>
        <v>2.9568656941295603E-2</v>
      </c>
      <c r="U25" s="392">
        <f t="shared" si="8"/>
        <v>0.45605629959015614</v>
      </c>
      <c r="V25" s="392">
        <f t="shared" si="8"/>
        <v>0.91211259918031207</v>
      </c>
      <c r="W25" s="392">
        <f t="shared" si="8"/>
        <v>1.3681688987704681</v>
      </c>
      <c r="X25" s="399">
        <f t="shared" ref="X25" si="9">X23-X24</f>
        <v>1.8242251983606239</v>
      </c>
    </row>
    <row r="26" spans="1:28" ht="12.5" x14ac:dyDescent="0.25">
      <c r="A26" s="19"/>
      <c r="B26" s="19"/>
      <c r="C26" s="19"/>
      <c r="D26" s="24" t="s">
        <v>439</v>
      </c>
      <c r="E26" s="114">
        <f t="shared" ref="E26:K26" si="10">MEDIAN(E35:E328)</f>
        <v>21.25</v>
      </c>
      <c r="F26" s="123">
        <f t="shared" si="10"/>
        <v>8.6199999999999992</v>
      </c>
      <c r="G26" s="123">
        <f t="shared" si="10"/>
        <v>-12.63</v>
      </c>
      <c r="H26" s="127">
        <f t="shared" si="10"/>
        <v>153.40720576047624</v>
      </c>
      <c r="I26" s="15">
        <f t="shared" si="10"/>
        <v>-26.554497645722165</v>
      </c>
      <c r="J26" s="96">
        <f t="shared" si="10"/>
        <v>123.46094199198981</v>
      </c>
      <c r="K26" s="96">
        <f t="shared" si="10"/>
        <v>-6.5614623674268415</v>
      </c>
      <c r="L26" s="83"/>
      <c r="M26" s="15">
        <f t="shared" ref="M26:R26" si="11">MEDIAN(M35:M328)</f>
        <v>4.1306166095274648</v>
      </c>
      <c r="N26" s="145">
        <f t="shared" si="11"/>
        <v>15.801686528262541</v>
      </c>
      <c r="O26" s="145">
        <f t="shared" si="11"/>
        <v>15.801686528262541</v>
      </c>
      <c r="P26" s="145">
        <f t="shared" si="11"/>
        <v>15.801686528262541</v>
      </c>
      <c r="Q26" s="335">
        <f t="shared" si="11"/>
        <v>15.801686528262541</v>
      </c>
      <c r="R26" s="385">
        <f t="shared" si="11"/>
        <v>-26.764425047098332</v>
      </c>
      <c r="S26" s="86"/>
      <c r="T26" s="391">
        <f>MEDIAN(T35:T328)</f>
        <v>-2.6925859615067743E-2</v>
      </c>
      <c r="U26" s="392">
        <f>MEDIAN(U35:U328)</f>
        <v>-8.7867820608948016E-2</v>
      </c>
      <c r="V26" s="392">
        <f>MEDIAN(V35:V328)</f>
        <v>-8.7867820608948016E-2</v>
      </c>
      <c r="W26" s="392">
        <f>MEDIAN(W35:W328)</f>
        <v>-8.7867820608948016E-2</v>
      </c>
      <c r="X26" s="399">
        <f>MEDIAN(X35:X328)</f>
        <v>-8.7867820608948016E-2</v>
      </c>
    </row>
    <row r="27" spans="1:28" ht="12.5" x14ac:dyDescent="0.25">
      <c r="A27" s="19"/>
      <c r="B27" s="19"/>
      <c r="C27" s="19"/>
      <c r="D27" s="24"/>
      <c r="E27" s="115"/>
      <c r="F27" s="118"/>
      <c r="G27" s="118"/>
      <c r="H27" s="118"/>
      <c r="I27" s="131"/>
      <c r="J27" s="98"/>
      <c r="K27" s="99"/>
      <c r="L27" s="32"/>
      <c r="M27" s="15"/>
      <c r="N27" s="145"/>
      <c r="O27" s="146"/>
      <c r="P27" s="146"/>
      <c r="Q27" s="336"/>
      <c r="R27" s="356"/>
      <c r="S27" s="86"/>
      <c r="T27" s="393"/>
      <c r="U27" s="394"/>
      <c r="V27" s="394"/>
      <c r="W27" s="394"/>
      <c r="X27" s="400"/>
    </row>
    <row r="28" spans="1:28" x14ac:dyDescent="0.3">
      <c r="A28" s="19"/>
      <c r="B28" s="19"/>
      <c r="C28" s="19"/>
      <c r="D28" s="20"/>
      <c r="E28" s="116"/>
      <c r="F28" s="118"/>
      <c r="G28" s="118"/>
      <c r="H28" s="118"/>
      <c r="I28" s="132" t="s">
        <v>400</v>
      </c>
      <c r="J28" s="100" t="s">
        <v>0</v>
      </c>
      <c r="K28" s="101" t="s">
        <v>302</v>
      </c>
      <c r="L28" s="29"/>
      <c r="M28" s="15" t="s">
        <v>442</v>
      </c>
      <c r="N28" s="145"/>
      <c r="O28" s="146"/>
      <c r="P28" s="148"/>
      <c r="Q28" s="336" t="s">
        <v>443</v>
      </c>
      <c r="R28" s="386" t="s">
        <v>443</v>
      </c>
      <c r="S28" s="86"/>
      <c r="T28" s="395" t="s">
        <v>444</v>
      </c>
      <c r="U28" s="394"/>
      <c r="V28" s="394"/>
      <c r="W28" s="394"/>
      <c r="X28" s="400" t="s">
        <v>443</v>
      </c>
    </row>
    <row r="29" spans="1:28" ht="12.5" x14ac:dyDescent="0.25">
      <c r="A29" s="19"/>
      <c r="B29" s="19"/>
      <c r="C29" s="19"/>
      <c r="D29" s="20"/>
      <c r="E29" s="115" t="s">
        <v>400</v>
      </c>
      <c r="F29" s="124" t="s">
        <v>401</v>
      </c>
      <c r="G29" s="124" t="s">
        <v>445</v>
      </c>
      <c r="H29" s="124" t="s">
        <v>445</v>
      </c>
      <c r="I29" s="132" t="s">
        <v>446</v>
      </c>
      <c r="J29" s="100" t="s">
        <v>299</v>
      </c>
      <c r="K29" s="102" t="s">
        <v>308</v>
      </c>
      <c r="L29" s="29"/>
      <c r="M29" s="149" t="s">
        <v>447</v>
      </c>
      <c r="N29" s="150"/>
      <c r="O29" s="150"/>
      <c r="P29" s="150"/>
      <c r="Q29" s="337" t="s">
        <v>448</v>
      </c>
      <c r="R29" s="387" t="s">
        <v>401</v>
      </c>
      <c r="S29" s="86"/>
      <c r="T29" s="395" t="s">
        <v>449</v>
      </c>
      <c r="U29" s="394"/>
      <c r="V29" s="394"/>
      <c r="W29" s="394"/>
      <c r="X29" s="400" t="s">
        <v>450</v>
      </c>
    </row>
    <row r="30" spans="1:28" x14ac:dyDescent="0.3">
      <c r="A30" s="19"/>
      <c r="B30" s="19"/>
      <c r="C30" s="26" t="s">
        <v>1</v>
      </c>
      <c r="D30" s="25" t="s">
        <v>451</v>
      </c>
      <c r="E30" s="117" t="s">
        <v>452</v>
      </c>
      <c r="F30" s="124" t="s">
        <v>452</v>
      </c>
      <c r="G30" s="124" t="s">
        <v>453</v>
      </c>
      <c r="H30" s="124" t="s">
        <v>453</v>
      </c>
      <c r="I30" s="15"/>
      <c r="J30" s="103"/>
      <c r="K30" s="103"/>
      <c r="L30" s="41"/>
      <c r="M30" s="151"/>
      <c r="N30" s="152"/>
      <c r="O30" s="153"/>
      <c r="P30" s="154"/>
      <c r="Q30" s="336" t="s">
        <v>454</v>
      </c>
      <c r="R30" s="386" t="s">
        <v>455</v>
      </c>
      <c r="S30" s="86"/>
      <c r="T30" s="395" t="s">
        <v>456</v>
      </c>
      <c r="U30" s="394"/>
      <c r="V30" s="394"/>
      <c r="W30" s="394"/>
      <c r="X30" s="400" t="s">
        <v>457</v>
      </c>
    </row>
    <row r="31" spans="1:28" ht="12.5" x14ac:dyDescent="0.25">
      <c r="A31" s="19"/>
      <c r="B31" s="19"/>
      <c r="C31" s="26" t="s">
        <v>2</v>
      </c>
      <c r="D31" s="25" t="s">
        <v>311</v>
      </c>
      <c r="E31" s="117" t="s">
        <v>458</v>
      </c>
      <c r="F31" s="124" t="s">
        <v>458</v>
      </c>
      <c r="G31" s="124" t="s">
        <v>459</v>
      </c>
      <c r="H31" s="124" t="s">
        <v>460</v>
      </c>
      <c r="I31" s="132" t="s">
        <v>312</v>
      </c>
      <c r="J31" s="104" t="s">
        <v>301</v>
      </c>
      <c r="K31" s="101" t="s">
        <v>303</v>
      </c>
      <c r="L31" s="29"/>
      <c r="M31" s="14" t="s">
        <v>461</v>
      </c>
      <c r="N31" s="155" t="s">
        <v>462</v>
      </c>
      <c r="O31" s="155" t="s">
        <v>463</v>
      </c>
      <c r="P31" s="155" t="s">
        <v>464</v>
      </c>
      <c r="Q31" s="336" t="s">
        <v>465</v>
      </c>
      <c r="R31" s="356" t="s">
        <v>465</v>
      </c>
      <c r="S31" s="86"/>
      <c r="T31" s="396" t="s">
        <v>461</v>
      </c>
      <c r="U31" s="365" t="s">
        <v>462</v>
      </c>
      <c r="V31" s="365" t="s">
        <v>463</v>
      </c>
      <c r="W31" s="365" t="s">
        <v>464</v>
      </c>
      <c r="X31" s="400" t="s">
        <v>465</v>
      </c>
    </row>
    <row r="32" spans="1:28" ht="12.5" x14ac:dyDescent="0.25">
      <c r="A32" s="19"/>
      <c r="B32" s="19"/>
      <c r="C32" s="26" t="s">
        <v>3</v>
      </c>
      <c r="D32" s="68"/>
      <c r="E32" s="185" t="s">
        <v>312</v>
      </c>
      <c r="F32" s="186" t="s">
        <v>312</v>
      </c>
      <c r="G32" s="186" t="s">
        <v>312</v>
      </c>
      <c r="H32" s="186" t="s">
        <v>312</v>
      </c>
      <c r="I32" s="132" t="s">
        <v>466</v>
      </c>
      <c r="J32" s="105" t="s">
        <v>298</v>
      </c>
      <c r="K32" s="101" t="s">
        <v>298</v>
      </c>
      <c r="L32" s="29"/>
      <c r="M32" s="156" t="s">
        <v>466</v>
      </c>
      <c r="N32" s="157" t="s">
        <v>466</v>
      </c>
      <c r="O32" s="157" t="s">
        <v>466</v>
      </c>
      <c r="P32" s="157" t="s">
        <v>467</v>
      </c>
      <c r="Q32" s="338" t="s">
        <v>466</v>
      </c>
      <c r="R32" s="388" t="s">
        <v>466</v>
      </c>
      <c r="S32" s="86"/>
      <c r="T32" s="396" t="s">
        <v>468</v>
      </c>
      <c r="U32" s="365" t="s">
        <v>468</v>
      </c>
      <c r="V32" s="365" t="s">
        <v>468</v>
      </c>
      <c r="W32" s="365" t="s">
        <v>468</v>
      </c>
      <c r="X32" s="400" t="s">
        <v>468</v>
      </c>
      <c r="Z32" s="331"/>
      <c r="AA32" s="331"/>
      <c r="AB32" s="70"/>
    </row>
    <row r="33" spans="1:28" s="2" customFormat="1" x14ac:dyDescent="0.3">
      <c r="A33" s="19" t="s">
        <v>440</v>
      </c>
      <c r="B33" s="27" t="s">
        <v>441</v>
      </c>
      <c r="C33" s="27"/>
      <c r="D33" s="28">
        <f>SUM(D35:D328)</f>
        <v>5488130</v>
      </c>
      <c r="E33" s="114">
        <v>19.963097813146291</v>
      </c>
      <c r="F33" s="125">
        <f t="shared" ref="F33" si="12">E33-12.63</f>
        <v>7.3330978131462903</v>
      </c>
      <c r="G33" s="123">
        <f t="shared" ref="G33" si="13">F33-E33</f>
        <v>-12.63</v>
      </c>
      <c r="H33" s="127">
        <v>192.20546496106493</v>
      </c>
      <c r="I33" s="131">
        <v>-1.2482065848143342</v>
      </c>
      <c r="J33" s="106">
        <v>46.053384462114934</v>
      </c>
      <c r="K33" s="97">
        <v>4.3638072215155859</v>
      </c>
      <c r="L33" s="33"/>
      <c r="M33" s="15">
        <v>4.1306166095274843</v>
      </c>
      <c r="N33" s="145">
        <v>1.9309831885539324</v>
      </c>
      <c r="O33" s="145">
        <v>3.4391642099441526</v>
      </c>
      <c r="P33" s="145">
        <v>4.3542581237869067</v>
      </c>
      <c r="Q33" s="335">
        <v>4.8082475203571926</v>
      </c>
      <c r="R33" s="389">
        <v>3.5600409355428586</v>
      </c>
      <c r="S33" s="85"/>
      <c r="T33" s="397">
        <f t="shared" ref="T33" si="14">-M33/$H33</f>
        <v>-2.1490630406186543E-2</v>
      </c>
      <c r="U33" s="398">
        <f t="shared" ref="U33" si="15">-N33/$H33</f>
        <v>-1.0046453096144232E-2</v>
      </c>
      <c r="V33" s="398">
        <f t="shared" ref="V33" si="16">-O33/$H33</f>
        <v>-1.7893165580077676E-2</v>
      </c>
      <c r="W33" s="398">
        <f t="shared" ref="W33" si="17">-P33/$H33</f>
        <v>-2.2654184805145625E-2</v>
      </c>
      <c r="X33" s="401">
        <f t="shared" ref="U33:X35" si="18">-Q33/$H33</f>
        <v>-2.5016185264717626E-2</v>
      </c>
      <c r="Y33" s="187"/>
      <c r="Z33" s="332"/>
      <c r="AA33" s="285"/>
      <c r="AB33" s="71"/>
    </row>
    <row r="34" spans="1:28" x14ac:dyDescent="0.3">
      <c r="A34" s="19"/>
      <c r="B34" s="19"/>
      <c r="C34" s="19"/>
      <c r="D34" s="20"/>
      <c r="E34" s="114"/>
      <c r="F34" s="125"/>
      <c r="G34" s="123"/>
      <c r="H34" s="127"/>
      <c r="I34" s="131"/>
      <c r="J34" s="98"/>
      <c r="K34" s="97"/>
      <c r="L34" s="29"/>
      <c r="M34" s="158"/>
      <c r="N34" s="145"/>
      <c r="O34" s="146"/>
      <c r="P34" s="148"/>
      <c r="Q34" s="335"/>
      <c r="R34" s="390"/>
      <c r="S34" s="86"/>
      <c r="T34" s="397"/>
      <c r="U34" s="398"/>
      <c r="V34" s="398"/>
      <c r="W34" s="398"/>
      <c r="X34" s="401"/>
      <c r="Z34" s="331"/>
      <c r="AB34" s="70"/>
    </row>
    <row r="35" spans="1:28" ht="12.5" x14ac:dyDescent="0.25">
      <c r="A35" s="19">
        <v>5</v>
      </c>
      <c r="B35" s="27" t="s">
        <v>4</v>
      </c>
      <c r="C35" s="19">
        <v>14</v>
      </c>
      <c r="D35" s="20">
        <v>9700</v>
      </c>
      <c r="E35" s="114">
        <v>21.75</v>
      </c>
      <c r="F35" s="125">
        <f>E35-12.63</f>
        <v>9.1199999999999992</v>
      </c>
      <c r="G35" s="123">
        <f>F35-E35</f>
        <v>-12.63</v>
      </c>
      <c r="H35" s="127">
        <v>129.20520211611506</v>
      </c>
      <c r="I35" s="131">
        <v>-81.958356973951311</v>
      </c>
      <c r="J35" s="98">
        <v>439.23897493763127</v>
      </c>
      <c r="K35" s="97">
        <v>-109.71918265515706</v>
      </c>
      <c r="L35" s="29"/>
      <c r="M35" s="15">
        <v>4.1306166095274648</v>
      </c>
      <c r="N35" s="145">
        <v>20.682036022512406</v>
      </c>
      <c r="O35" s="145">
        <v>20.682036022512406</v>
      </c>
      <c r="P35" s="145">
        <v>20.682036022512406</v>
      </c>
      <c r="Q35" s="335">
        <v>20.682036022512406</v>
      </c>
      <c r="R35" s="385">
        <v>-61.276320951438905</v>
      </c>
      <c r="S35" s="86"/>
      <c r="T35" s="397">
        <f>-M35/$H35</f>
        <v>-3.1969429573085864E-2</v>
      </c>
      <c r="U35" s="398">
        <f t="shared" si="18"/>
        <v>-0.16007123307562898</v>
      </c>
      <c r="V35" s="398">
        <f t="shared" si="18"/>
        <v>-0.16007123307562898</v>
      </c>
      <c r="W35" s="398">
        <f t="shared" si="18"/>
        <v>-0.16007123307562898</v>
      </c>
      <c r="X35" s="401">
        <f t="shared" si="18"/>
        <v>-0.16007123307562898</v>
      </c>
      <c r="Y35" s="333"/>
      <c r="Z35" s="334"/>
      <c r="AA35" s="334"/>
      <c r="AB35" s="72"/>
    </row>
    <row r="36" spans="1:28" ht="12.5" x14ac:dyDescent="0.25">
      <c r="A36" s="19">
        <v>9</v>
      </c>
      <c r="B36" s="27" t="s">
        <v>5</v>
      </c>
      <c r="C36" s="19">
        <v>17</v>
      </c>
      <c r="D36" s="20">
        <v>2573</v>
      </c>
      <c r="E36" s="114">
        <v>22</v>
      </c>
      <c r="F36" s="125">
        <f t="shared" ref="F36:F99" si="19">E36-12.63</f>
        <v>9.3699999999999992</v>
      </c>
      <c r="G36" s="123">
        <f t="shared" ref="G36:G98" si="20">F36-E36</f>
        <v>-12.63</v>
      </c>
      <c r="H36" s="127">
        <v>130.61834558947049</v>
      </c>
      <c r="I36" s="131">
        <v>-77.029381811549314</v>
      </c>
      <c r="J36" s="98">
        <v>441.85127369489538</v>
      </c>
      <c r="K36" s="97">
        <v>129.13990523686493</v>
      </c>
      <c r="L36" s="29"/>
      <c r="M36" s="15">
        <v>4.1306166095274648</v>
      </c>
      <c r="N36" s="145">
        <v>25</v>
      </c>
      <c r="O36" s="145">
        <v>50</v>
      </c>
      <c r="P36" s="145">
        <v>75</v>
      </c>
      <c r="Q36" s="335">
        <v>100</v>
      </c>
      <c r="R36" s="385">
        <v>22.970618188450686</v>
      </c>
      <c r="S36" s="86"/>
      <c r="T36" s="397">
        <f t="shared" ref="T36:T98" si="21">-M36/$H36</f>
        <v>-3.1623556330363178E-2</v>
      </c>
      <c r="U36" s="398">
        <f t="shared" ref="U36:U98" si="22">-N36/$H36</f>
        <v>-0.19139731013416938</v>
      </c>
      <c r="V36" s="398">
        <f t="shared" ref="V36:V98" si="23">-O36/$H36</f>
        <v>-0.38279462026833877</v>
      </c>
      <c r="W36" s="398">
        <f t="shared" ref="W36:W98" si="24">-P36/$H36</f>
        <v>-0.57419193040250815</v>
      </c>
      <c r="X36" s="401">
        <f t="shared" ref="X36:X98" si="25">-Q36/$H36</f>
        <v>-0.76558924053667754</v>
      </c>
      <c r="Y36" s="333"/>
      <c r="Z36" s="334"/>
      <c r="AA36" s="334"/>
      <c r="AB36" s="72"/>
    </row>
    <row r="37" spans="1:28" ht="12.5" x14ac:dyDescent="0.25">
      <c r="A37" s="19">
        <v>10</v>
      </c>
      <c r="B37" s="27" t="s">
        <v>6</v>
      </c>
      <c r="C37" s="19">
        <v>14</v>
      </c>
      <c r="D37" s="20">
        <v>11544</v>
      </c>
      <c r="E37" s="114">
        <v>21.25</v>
      </c>
      <c r="F37" s="125">
        <f t="shared" si="19"/>
        <v>8.6199999999999992</v>
      </c>
      <c r="G37" s="123">
        <f t="shared" si="20"/>
        <v>-12.63</v>
      </c>
      <c r="H37" s="127">
        <v>132.75106603122845</v>
      </c>
      <c r="I37" s="131">
        <v>-81.277111026706919</v>
      </c>
      <c r="J37" s="98">
        <v>223.68190738397729</v>
      </c>
      <c r="K37" s="97">
        <v>64.782446038270223</v>
      </c>
      <c r="L37" s="29"/>
      <c r="M37" s="15">
        <v>4.1306166095274506</v>
      </c>
      <c r="N37" s="145">
        <v>25</v>
      </c>
      <c r="O37" s="145">
        <v>50</v>
      </c>
      <c r="P37" s="145">
        <v>75</v>
      </c>
      <c r="Q37" s="335">
        <v>96.493646696262829</v>
      </c>
      <c r="R37" s="385">
        <v>15.216535669555906</v>
      </c>
      <c r="S37" s="86"/>
      <c r="T37" s="397">
        <f t="shared" si="21"/>
        <v>-3.1115506135037451E-2</v>
      </c>
      <c r="U37" s="398">
        <f t="shared" si="22"/>
        <v>-0.18832240483943824</v>
      </c>
      <c r="V37" s="398">
        <f t="shared" si="23"/>
        <v>-0.37664480967887648</v>
      </c>
      <c r="W37" s="398">
        <f t="shared" si="24"/>
        <v>-0.56496721451831466</v>
      </c>
      <c r="X37" s="401">
        <f t="shared" si="25"/>
        <v>-0.72687662390269314</v>
      </c>
      <c r="Y37" s="333"/>
      <c r="Z37" s="334"/>
      <c r="AA37" s="334"/>
      <c r="AB37" s="72"/>
    </row>
    <row r="38" spans="1:28" ht="12.5" x14ac:dyDescent="0.25">
      <c r="A38" s="19">
        <v>16</v>
      </c>
      <c r="B38" s="27" t="s">
        <v>7</v>
      </c>
      <c r="C38" s="19">
        <v>7</v>
      </c>
      <c r="D38" s="20">
        <v>8149</v>
      </c>
      <c r="E38" s="114">
        <v>20.75</v>
      </c>
      <c r="F38" s="125">
        <f t="shared" si="19"/>
        <v>8.1199999999999992</v>
      </c>
      <c r="G38" s="123">
        <f t="shared" si="20"/>
        <v>-12.63</v>
      </c>
      <c r="H38" s="127">
        <v>163.6551252624306</v>
      </c>
      <c r="I38" s="131">
        <v>94.182962650179689</v>
      </c>
      <c r="J38" s="98">
        <v>278.75632994318909</v>
      </c>
      <c r="K38" s="97">
        <v>-78.164321273856444</v>
      </c>
      <c r="L38" s="29"/>
      <c r="M38" s="15">
        <v>4.1306166095274648</v>
      </c>
      <c r="N38" s="145">
        <v>-24.999999999999986</v>
      </c>
      <c r="O38" s="145">
        <v>-49.999999999999986</v>
      </c>
      <c r="P38" s="145">
        <v>-74.999999999999986</v>
      </c>
      <c r="Q38" s="335">
        <v>-99.999999999999986</v>
      </c>
      <c r="R38" s="385">
        <v>-5.8170373498202963</v>
      </c>
      <c r="S38" s="86"/>
      <c r="T38" s="397">
        <f t="shared" si="21"/>
        <v>-2.5239763208782972E-2</v>
      </c>
      <c r="U38" s="398">
        <f t="shared" si="22"/>
        <v>0.15276026314428601</v>
      </c>
      <c r="V38" s="398">
        <f t="shared" si="23"/>
        <v>0.30552052628857207</v>
      </c>
      <c r="W38" s="398">
        <f t="shared" si="24"/>
        <v>0.45828078943285816</v>
      </c>
      <c r="X38" s="401">
        <f t="shared" si="25"/>
        <v>0.61104105257714425</v>
      </c>
      <c r="Y38" s="333"/>
      <c r="Z38" s="334"/>
      <c r="AA38" s="334"/>
      <c r="AB38" s="72"/>
    </row>
    <row r="39" spans="1:28" ht="12.5" x14ac:dyDescent="0.25">
      <c r="A39" s="19">
        <v>18</v>
      </c>
      <c r="B39" s="27" t="s">
        <v>8</v>
      </c>
      <c r="C39" s="19">
        <v>1</v>
      </c>
      <c r="D39" s="20">
        <v>4958</v>
      </c>
      <c r="E39" s="114">
        <v>21.5</v>
      </c>
      <c r="F39" s="125">
        <f t="shared" si="19"/>
        <v>8.8699999999999992</v>
      </c>
      <c r="G39" s="123">
        <f t="shared" si="20"/>
        <v>-12.63</v>
      </c>
      <c r="H39" s="127">
        <v>180.58455399652462</v>
      </c>
      <c r="I39" s="131">
        <v>96.468203355697597</v>
      </c>
      <c r="J39" s="98">
        <v>-4.2352843299625063</v>
      </c>
      <c r="K39" s="97">
        <v>180.52892886401813</v>
      </c>
      <c r="L39" s="29"/>
      <c r="M39" s="15">
        <v>4.1306166095274648</v>
      </c>
      <c r="N39" s="145">
        <v>25</v>
      </c>
      <c r="O39" s="145">
        <v>50</v>
      </c>
      <c r="P39" s="145">
        <v>75</v>
      </c>
      <c r="Q39" s="335">
        <v>100</v>
      </c>
      <c r="R39" s="385">
        <v>196.4682033556976</v>
      </c>
      <c r="S39" s="86"/>
      <c r="T39" s="397">
        <f t="shared" si="21"/>
        <v>-2.2873587569438299E-2</v>
      </c>
      <c r="U39" s="398">
        <f t="shared" si="22"/>
        <v>-0.13843930417482511</v>
      </c>
      <c r="V39" s="398">
        <f t="shared" si="23"/>
        <v>-0.27687860834965022</v>
      </c>
      <c r="W39" s="398">
        <f t="shared" si="24"/>
        <v>-0.41531791252447531</v>
      </c>
      <c r="X39" s="401">
        <f t="shared" si="25"/>
        <v>-0.55375721669930045</v>
      </c>
      <c r="Y39" s="333"/>
      <c r="Z39" s="334"/>
      <c r="AA39" s="334"/>
      <c r="AB39" s="72"/>
    </row>
    <row r="40" spans="1:28" ht="12.5" x14ac:dyDescent="0.25">
      <c r="A40" s="19">
        <v>19</v>
      </c>
      <c r="B40" s="27" t="s">
        <v>9</v>
      </c>
      <c r="C40" s="19">
        <v>2</v>
      </c>
      <c r="D40" s="20">
        <v>3984</v>
      </c>
      <c r="E40" s="114">
        <v>21.5</v>
      </c>
      <c r="F40" s="125">
        <f t="shared" si="19"/>
        <v>8.8699999999999992</v>
      </c>
      <c r="G40" s="123">
        <f t="shared" si="20"/>
        <v>-12.63</v>
      </c>
      <c r="H40" s="127">
        <v>170.36947112010617</v>
      </c>
      <c r="I40" s="131">
        <v>-26.821238833117715</v>
      </c>
      <c r="J40" s="98">
        <v>358.57360203181253</v>
      </c>
      <c r="K40" s="97">
        <v>196.10134057049748</v>
      </c>
      <c r="L40" s="29"/>
      <c r="M40" s="15">
        <v>4.1306166095274577</v>
      </c>
      <c r="N40" s="145">
        <v>24.999999999999996</v>
      </c>
      <c r="O40" s="145">
        <v>50</v>
      </c>
      <c r="P40" s="145">
        <v>75</v>
      </c>
      <c r="Q40" s="335">
        <v>100</v>
      </c>
      <c r="R40" s="385">
        <v>73.178761166882282</v>
      </c>
      <c r="S40" s="86"/>
      <c r="T40" s="397">
        <f t="shared" si="21"/>
        <v>-2.4245051548087964E-2</v>
      </c>
      <c r="U40" s="398">
        <f t="shared" si="22"/>
        <v>-0.14673990495853351</v>
      </c>
      <c r="V40" s="398">
        <f t="shared" si="23"/>
        <v>-0.29347980991706701</v>
      </c>
      <c r="W40" s="398">
        <f t="shared" si="24"/>
        <v>-0.44021971487560058</v>
      </c>
      <c r="X40" s="401">
        <f t="shared" si="25"/>
        <v>-0.58695961983413403</v>
      </c>
      <c r="Y40" s="333"/>
      <c r="Z40" s="334"/>
      <c r="AA40" s="334"/>
      <c r="AB40" s="72"/>
    </row>
    <row r="41" spans="1:28" ht="12.5" x14ac:dyDescent="0.25">
      <c r="A41" s="19">
        <v>20</v>
      </c>
      <c r="B41" s="27" t="s">
        <v>10</v>
      </c>
      <c r="C41" s="19">
        <v>6</v>
      </c>
      <c r="D41" s="20">
        <v>16611</v>
      </c>
      <c r="E41" s="114">
        <v>22.25</v>
      </c>
      <c r="F41" s="125">
        <f t="shared" si="19"/>
        <v>9.6199999999999992</v>
      </c>
      <c r="G41" s="123">
        <f t="shared" si="20"/>
        <v>-12.63</v>
      </c>
      <c r="H41" s="127">
        <v>167.98858082043924</v>
      </c>
      <c r="I41" s="131">
        <v>10.575674443106678</v>
      </c>
      <c r="J41" s="98">
        <v>102.40814260187717</v>
      </c>
      <c r="K41" s="97">
        <v>138.14996207285012</v>
      </c>
      <c r="L41" s="29"/>
      <c r="M41" s="15">
        <v>4.1306166095274577</v>
      </c>
      <c r="N41" s="145">
        <v>-25</v>
      </c>
      <c r="O41" s="145">
        <v>-50</v>
      </c>
      <c r="P41" s="145">
        <v>-63.306420787696602</v>
      </c>
      <c r="Q41" s="335">
        <v>-63.306420787696602</v>
      </c>
      <c r="R41" s="385">
        <v>-52.730746344589924</v>
      </c>
      <c r="S41" s="86"/>
      <c r="T41" s="397">
        <f t="shared" si="21"/>
        <v>-2.4588674952511318E-2</v>
      </c>
      <c r="U41" s="398">
        <f t="shared" si="22"/>
        <v>0.14881963927489911</v>
      </c>
      <c r="V41" s="398">
        <f t="shared" si="23"/>
        <v>0.29763927854979821</v>
      </c>
      <c r="W41" s="398">
        <f t="shared" si="24"/>
        <v>0.37684954821639927</v>
      </c>
      <c r="X41" s="401">
        <f t="shared" si="25"/>
        <v>0.37684954821639927</v>
      </c>
      <c r="Y41" s="333"/>
      <c r="Z41" s="334"/>
      <c r="AA41" s="334"/>
      <c r="AB41" s="72"/>
    </row>
    <row r="42" spans="1:28" ht="12.5" x14ac:dyDescent="0.25">
      <c r="A42" s="19">
        <v>46</v>
      </c>
      <c r="B42" s="27" t="s">
        <v>11</v>
      </c>
      <c r="C42" s="19">
        <v>10</v>
      </c>
      <c r="D42" s="20">
        <v>1405</v>
      </c>
      <c r="E42" s="114">
        <v>21</v>
      </c>
      <c r="F42" s="125">
        <f t="shared" si="19"/>
        <v>8.3699999999999992</v>
      </c>
      <c r="G42" s="123">
        <f t="shared" si="20"/>
        <v>-12.63</v>
      </c>
      <c r="H42" s="127">
        <v>134.07500946015469</v>
      </c>
      <c r="I42" s="131">
        <v>-163.66559306740282</v>
      </c>
      <c r="J42" s="98">
        <v>243.74046857473618</v>
      </c>
      <c r="K42" s="97">
        <v>-181.83511547189303</v>
      </c>
      <c r="L42" s="29"/>
      <c r="M42" s="15">
        <v>4.1306166095274648</v>
      </c>
      <c r="N42" s="145">
        <v>5.0394271923464373</v>
      </c>
      <c r="O42" s="145">
        <v>5.0394271923464373</v>
      </c>
      <c r="P42" s="145">
        <v>5.0394271923464373</v>
      </c>
      <c r="Q42" s="335">
        <v>5.0394271923464373</v>
      </c>
      <c r="R42" s="385">
        <v>-158.62616587505639</v>
      </c>
      <c r="S42" s="86"/>
      <c r="T42" s="397">
        <f t="shared" si="21"/>
        <v>-3.0808251486680142E-2</v>
      </c>
      <c r="U42" s="398">
        <f t="shared" si="22"/>
        <v>-3.7586625670491473E-2</v>
      </c>
      <c r="V42" s="398">
        <f t="shared" si="23"/>
        <v>-3.7586625670491473E-2</v>
      </c>
      <c r="W42" s="398">
        <f t="shared" si="24"/>
        <v>-3.7586625670491473E-2</v>
      </c>
      <c r="X42" s="401">
        <f t="shared" si="25"/>
        <v>-3.7586625670491473E-2</v>
      </c>
      <c r="Y42" s="333"/>
      <c r="Z42" s="334"/>
      <c r="AA42" s="334"/>
      <c r="AB42" s="72"/>
    </row>
    <row r="43" spans="1:28" ht="12.5" x14ac:dyDescent="0.25">
      <c r="A43" s="19">
        <v>47</v>
      </c>
      <c r="B43" s="27" t="s">
        <v>12</v>
      </c>
      <c r="C43" s="19">
        <v>19</v>
      </c>
      <c r="D43" s="20">
        <v>1852</v>
      </c>
      <c r="E43" s="114">
        <v>21.25</v>
      </c>
      <c r="F43" s="125">
        <f t="shared" si="19"/>
        <v>8.6199999999999992</v>
      </c>
      <c r="G43" s="123">
        <f t="shared" si="20"/>
        <v>-12.63</v>
      </c>
      <c r="H43" s="127">
        <v>143.45318035810038</v>
      </c>
      <c r="I43" s="131">
        <v>185.29060060042309</v>
      </c>
      <c r="J43" s="98">
        <v>3.9637540143584369</v>
      </c>
      <c r="K43" s="97">
        <v>-111.12876294853314</v>
      </c>
      <c r="L43" s="29"/>
      <c r="M43" s="15">
        <v>4.1306166095274648</v>
      </c>
      <c r="N43" s="145">
        <v>-25</v>
      </c>
      <c r="O43" s="145">
        <v>-50</v>
      </c>
      <c r="P43" s="145">
        <v>-75.000000000000014</v>
      </c>
      <c r="Q43" s="335">
        <v>-100.00000000000001</v>
      </c>
      <c r="R43" s="385">
        <v>85.290600600423076</v>
      </c>
      <c r="S43" s="86"/>
      <c r="T43" s="397">
        <f t="shared" si="21"/>
        <v>-2.8794179391605387E-2</v>
      </c>
      <c r="U43" s="398">
        <f t="shared" si="22"/>
        <v>0.17427288776444561</v>
      </c>
      <c r="V43" s="398">
        <f t="shared" si="23"/>
        <v>0.34854577552889121</v>
      </c>
      <c r="W43" s="398">
        <f t="shared" si="24"/>
        <v>0.52281866329333693</v>
      </c>
      <c r="X43" s="401">
        <f t="shared" si="25"/>
        <v>0.69709155105778253</v>
      </c>
      <c r="Y43" s="333"/>
      <c r="Z43" s="334"/>
      <c r="AA43" s="334"/>
      <c r="AB43" s="72"/>
    </row>
    <row r="44" spans="1:28" ht="12.5" x14ac:dyDescent="0.25">
      <c r="A44" s="19">
        <v>49</v>
      </c>
      <c r="B44" s="27" t="s">
        <v>13</v>
      </c>
      <c r="C44" s="19">
        <v>1</v>
      </c>
      <c r="D44" s="20">
        <v>283632</v>
      </c>
      <c r="E44" s="114">
        <v>18</v>
      </c>
      <c r="F44" s="125">
        <f t="shared" si="19"/>
        <v>5.3699999999999992</v>
      </c>
      <c r="G44" s="123">
        <f t="shared" si="20"/>
        <v>-12.63</v>
      </c>
      <c r="H44" s="127">
        <v>273.51813977437024</v>
      </c>
      <c r="I44" s="131">
        <v>170.26089982520813</v>
      </c>
      <c r="J44" s="98">
        <v>-68.63932231453353</v>
      </c>
      <c r="K44" s="97">
        <v>-15.887046864037892</v>
      </c>
      <c r="L44" s="29"/>
      <c r="M44" s="15">
        <v>4.1306166095274648</v>
      </c>
      <c r="N44" s="145">
        <v>-25</v>
      </c>
      <c r="O44" s="145">
        <v>-50</v>
      </c>
      <c r="P44" s="145">
        <v>-75</v>
      </c>
      <c r="Q44" s="335">
        <v>-91.037841141865272</v>
      </c>
      <c r="R44" s="385">
        <v>79.223058683342856</v>
      </c>
      <c r="S44" s="86"/>
      <c r="T44" s="397">
        <f t="shared" si="21"/>
        <v>-1.5101801339153889E-2</v>
      </c>
      <c r="U44" s="398">
        <f t="shared" si="22"/>
        <v>9.14016160705938E-2</v>
      </c>
      <c r="V44" s="398">
        <f t="shared" si="23"/>
        <v>0.1828032321411876</v>
      </c>
      <c r="W44" s="398">
        <f t="shared" si="24"/>
        <v>0.27420484821178137</v>
      </c>
      <c r="X44" s="401">
        <f t="shared" si="25"/>
        <v>0.33284023215777914</v>
      </c>
      <c r="Y44" s="333"/>
      <c r="Z44" s="334"/>
      <c r="AA44" s="334"/>
      <c r="AB44" s="72"/>
    </row>
    <row r="45" spans="1:28" ht="14.25" customHeight="1" x14ac:dyDescent="0.25">
      <c r="A45" s="19">
        <v>50</v>
      </c>
      <c r="B45" s="27" t="s">
        <v>14</v>
      </c>
      <c r="C45" s="19">
        <v>4</v>
      </c>
      <c r="D45" s="20">
        <v>11748</v>
      </c>
      <c r="E45" s="114">
        <v>21</v>
      </c>
      <c r="F45" s="125">
        <f t="shared" si="19"/>
        <v>8.3699999999999992</v>
      </c>
      <c r="G45" s="123">
        <f t="shared" si="20"/>
        <v>-12.63</v>
      </c>
      <c r="H45" s="127">
        <v>174.36806142859064</v>
      </c>
      <c r="I45" s="131">
        <v>-18.118970079103324</v>
      </c>
      <c r="J45" s="98">
        <v>29.652860298048505</v>
      </c>
      <c r="K45" s="97">
        <v>23.885936112606196</v>
      </c>
      <c r="L45" s="29"/>
      <c r="M45" s="15">
        <v>4.1306166095274577</v>
      </c>
      <c r="N45" s="145">
        <v>24.999999999999996</v>
      </c>
      <c r="O45" s="145">
        <v>38.433363607844896</v>
      </c>
      <c r="P45" s="145">
        <v>38.433363607844896</v>
      </c>
      <c r="Q45" s="335">
        <v>38.433363607844896</v>
      </c>
      <c r="R45" s="385">
        <v>20.314393528741569</v>
      </c>
      <c r="S45" s="86"/>
      <c r="T45" s="397">
        <f t="shared" si="21"/>
        <v>-2.3689066539396487E-2</v>
      </c>
      <c r="U45" s="398">
        <f t="shared" si="22"/>
        <v>-0.1433748806700951</v>
      </c>
      <c r="V45" s="398">
        <f t="shared" si="23"/>
        <v>-0.22041515684100554</v>
      </c>
      <c r="W45" s="398">
        <f t="shared" si="24"/>
        <v>-0.22041515684100554</v>
      </c>
      <c r="X45" s="401">
        <f t="shared" si="25"/>
        <v>-0.22041515684100554</v>
      </c>
      <c r="Y45" s="333"/>
      <c r="Z45" s="334"/>
      <c r="AA45" s="334"/>
      <c r="AB45" s="72"/>
    </row>
    <row r="46" spans="1:28" ht="12.5" x14ac:dyDescent="0.25">
      <c r="A46" s="19">
        <v>51</v>
      </c>
      <c r="B46" s="27" t="s">
        <v>15</v>
      </c>
      <c r="C46" s="19">
        <v>4</v>
      </c>
      <c r="D46" s="20">
        <v>9454</v>
      </c>
      <c r="E46" s="114">
        <v>18</v>
      </c>
      <c r="F46" s="125">
        <f t="shared" si="19"/>
        <v>5.3699999999999992</v>
      </c>
      <c r="G46" s="123">
        <f t="shared" si="20"/>
        <v>-12.63</v>
      </c>
      <c r="H46" s="127">
        <v>191.27182133305288</v>
      </c>
      <c r="I46" s="131">
        <v>70.298593618884382</v>
      </c>
      <c r="J46" s="98">
        <v>913.32894742203734</v>
      </c>
      <c r="K46" s="97">
        <v>414.9626549631808</v>
      </c>
      <c r="L46" s="29"/>
      <c r="M46" s="15">
        <v>4.1306166095274648</v>
      </c>
      <c r="N46" s="145">
        <v>25.000000000000028</v>
      </c>
      <c r="O46" s="145">
        <v>50.000000000000028</v>
      </c>
      <c r="P46" s="145">
        <v>75.000000000000028</v>
      </c>
      <c r="Q46" s="335">
        <v>100.00000000000003</v>
      </c>
      <c r="R46" s="385">
        <v>170.29859361888441</v>
      </c>
      <c r="S46" s="86"/>
      <c r="T46" s="397">
        <f t="shared" si="21"/>
        <v>-2.15955313267761E-2</v>
      </c>
      <c r="U46" s="398">
        <f t="shared" si="22"/>
        <v>-0.13070404111679718</v>
      </c>
      <c r="V46" s="398">
        <f t="shared" si="23"/>
        <v>-0.26140808223359424</v>
      </c>
      <c r="W46" s="398">
        <f t="shared" si="24"/>
        <v>-0.39211212335039125</v>
      </c>
      <c r="X46" s="401">
        <f t="shared" si="25"/>
        <v>-0.52281616446718826</v>
      </c>
      <c r="Y46" s="333"/>
      <c r="Z46" s="334"/>
      <c r="AA46" s="334"/>
      <c r="AB46" s="72"/>
    </row>
    <row r="47" spans="1:28" ht="12.5" x14ac:dyDescent="0.25">
      <c r="A47" s="19">
        <v>52</v>
      </c>
      <c r="B47" s="27" t="s">
        <v>16</v>
      </c>
      <c r="C47" s="19">
        <v>14</v>
      </c>
      <c r="D47" s="20">
        <v>2473</v>
      </c>
      <c r="E47" s="114">
        <v>21.5</v>
      </c>
      <c r="F47" s="125">
        <f t="shared" si="19"/>
        <v>8.8699999999999992</v>
      </c>
      <c r="G47" s="123">
        <f t="shared" si="20"/>
        <v>-12.63</v>
      </c>
      <c r="H47" s="127">
        <v>138.3542028427878</v>
      </c>
      <c r="I47" s="131">
        <v>-362.7983642642601</v>
      </c>
      <c r="J47" s="98">
        <v>462.22546310549245</v>
      </c>
      <c r="K47" s="97">
        <v>34.378107937131517</v>
      </c>
      <c r="L47" s="29"/>
      <c r="M47" s="15">
        <v>4.1306166095274648</v>
      </c>
      <c r="N47" s="145">
        <v>25</v>
      </c>
      <c r="O47" s="145">
        <v>50</v>
      </c>
      <c r="P47" s="145">
        <v>75</v>
      </c>
      <c r="Q47" s="335">
        <v>100</v>
      </c>
      <c r="R47" s="385">
        <v>-262.7983642642601</v>
      </c>
      <c r="S47" s="86"/>
      <c r="T47" s="397">
        <f t="shared" si="21"/>
        <v>-2.9855375005998872E-2</v>
      </c>
      <c r="U47" s="398">
        <f t="shared" si="22"/>
        <v>-0.18069563111434755</v>
      </c>
      <c r="V47" s="398">
        <f t="shared" si="23"/>
        <v>-0.36139126222869511</v>
      </c>
      <c r="W47" s="398">
        <f t="shared" si="24"/>
        <v>-0.54208689334304272</v>
      </c>
      <c r="X47" s="401">
        <f t="shared" si="25"/>
        <v>-0.72278252445739022</v>
      </c>
      <c r="Y47" s="333"/>
      <c r="Z47" s="334"/>
      <c r="AA47" s="334"/>
      <c r="AB47" s="72"/>
    </row>
    <row r="48" spans="1:28" ht="12.5" x14ac:dyDescent="0.25">
      <c r="A48" s="19">
        <v>61</v>
      </c>
      <c r="B48" s="27" t="s">
        <v>17</v>
      </c>
      <c r="C48" s="19">
        <v>5</v>
      </c>
      <c r="D48" s="20">
        <v>17028</v>
      </c>
      <c r="E48" s="114">
        <v>20.5</v>
      </c>
      <c r="F48" s="125">
        <f t="shared" si="19"/>
        <v>7.8699999999999992</v>
      </c>
      <c r="G48" s="123">
        <f t="shared" si="20"/>
        <v>-12.63</v>
      </c>
      <c r="H48" s="127">
        <v>164.80178845874306</v>
      </c>
      <c r="I48" s="131">
        <v>125.19278291572697</v>
      </c>
      <c r="J48" s="98">
        <v>-4.086157651138774</v>
      </c>
      <c r="K48" s="97">
        <v>-205.88973421014703</v>
      </c>
      <c r="L48" s="29"/>
      <c r="M48" s="15">
        <v>4.1306166095274506</v>
      </c>
      <c r="N48" s="145">
        <v>-25</v>
      </c>
      <c r="O48" s="145">
        <v>-50</v>
      </c>
      <c r="P48" s="145">
        <v>-75</v>
      </c>
      <c r="Q48" s="335">
        <v>-87.263478474008494</v>
      </c>
      <c r="R48" s="385">
        <v>37.929304441718472</v>
      </c>
      <c r="S48" s="86"/>
      <c r="T48" s="397">
        <f t="shared" si="21"/>
        <v>-2.506414917069617E-2</v>
      </c>
      <c r="U48" s="398">
        <f t="shared" si="22"/>
        <v>0.15169738286097889</v>
      </c>
      <c r="V48" s="398">
        <f t="shared" si="23"/>
        <v>0.30339476572195778</v>
      </c>
      <c r="W48" s="398">
        <f t="shared" si="24"/>
        <v>0.45509214858293667</v>
      </c>
      <c r="X48" s="401">
        <f t="shared" si="25"/>
        <v>0.52950565215409828</v>
      </c>
      <c r="Y48" s="333"/>
      <c r="Z48" s="334"/>
      <c r="AA48" s="334"/>
      <c r="AB48" s="72"/>
    </row>
    <row r="49" spans="1:28" ht="12.5" x14ac:dyDescent="0.25">
      <c r="A49" s="19">
        <v>69</v>
      </c>
      <c r="B49" s="27" t="s">
        <v>18</v>
      </c>
      <c r="C49" s="19">
        <v>17</v>
      </c>
      <c r="D49" s="20">
        <v>7147</v>
      </c>
      <c r="E49" s="114">
        <v>22.5</v>
      </c>
      <c r="F49" s="125">
        <f t="shared" si="19"/>
        <v>9.8699999999999992</v>
      </c>
      <c r="G49" s="123">
        <f t="shared" si="20"/>
        <v>-12.63</v>
      </c>
      <c r="H49" s="127">
        <v>136.52258994747586</v>
      </c>
      <c r="I49" s="131">
        <v>-132.01674960692921</v>
      </c>
      <c r="J49" s="98">
        <v>611.44082652497548</v>
      </c>
      <c r="K49" s="97">
        <v>181.43049255723707</v>
      </c>
      <c r="L49" s="29"/>
      <c r="M49" s="15">
        <v>4.1306166095274648</v>
      </c>
      <c r="N49" s="145">
        <v>25</v>
      </c>
      <c r="O49" s="145">
        <v>50</v>
      </c>
      <c r="P49" s="145">
        <v>75</v>
      </c>
      <c r="Q49" s="335">
        <v>100</v>
      </c>
      <c r="R49" s="385">
        <v>-32.01674960692921</v>
      </c>
      <c r="S49" s="86"/>
      <c r="T49" s="397">
        <f t="shared" si="21"/>
        <v>-3.0255920365388839E-2</v>
      </c>
      <c r="U49" s="398">
        <f t="shared" si="22"/>
        <v>-0.18311987788700912</v>
      </c>
      <c r="V49" s="398">
        <f t="shared" si="23"/>
        <v>-0.36623975577401824</v>
      </c>
      <c r="W49" s="398">
        <f t="shared" si="24"/>
        <v>-0.54935963366102736</v>
      </c>
      <c r="X49" s="401">
        <f t="shared" si="25"/>
        <v>-0.73247951154803648</v>
      </c>
      <c r="Y49" s="333"/>
      <c r="Z49" s="334"/>
      <c r="AA49" s="334"/>
      <c r="AB49" s="72"/>
    </row>
    <row r="50" spans="1:28" ht="12.5" x14ac:dyDescent="0.25">
      <c r="A50" s="19">
        <v>71</v>
      </c>
      <c r="B50" s="27" t="s">
        <v>19</v>
      </c>
      <c r="C50" s="19">
        <v>17</v>
      </c>
      <c r="D50" s="20">
        <v>6854</v>
      </c>
      <c r="E50" s="114">
        <v>22</v>
      </c>
      <c r="F50" s="125">
        <f t="shared" si="19"/>
        <v>9.3699999999999992</v>
      </c>
      <c r="G50" s="123">
        <f t="shared" si="20"/>
        <v>-12.63</v>
      </c>
      <c r="H50" s="127">
        <v>130.25856568109549</v>
      </c>
      <c r="I50" s="131">
        <v>-243.68561771128523</v>
      </c>
      <c r="J50" s="98">
        <v>337.9488452196116</v>
      </c>
      <c r="K50" s="97">
        <v>121.46532157424332</v>
      </c>
      <c r="L50" s="29"/>
      <c r="M50" s="15">
        <v>4.1306166095274648</v>
      </c>
      <c r="N50" s="145">
        <v>24.999999999999972</v>
      </c>
      <c r="O50" s="145">
        <v>49.999999999999972</v>
      </c>
      <c r="P50" s="145">
        <v>74.999999999999972</v>
      </c>
      <c r="Q50" s="335">
        <v>99.999999999999972</v>
      </c>
      <c r="R50" s="385">
        <v>-143.68561771128526</v>
      </c>
      <c r="S50" s="86"/>
      <c r="T50" s="397">
        <f t="shared" si="21"/>
        <v>-3.1710901988896562E-2</v>
      </c>
      <c r="U50" s="398">
        <f t="shared" si="22"/>
        <v>-0.19192595795355236</v>
      </c>
      <c r="V50" s="398">
        <f t="shared" si="23"/>
        <v>-0.38385191590710493</v>
      </c>
      <c r="W50" s="398">
        <f t="shared" si="24"/>
        <v>-0.57577787386065749</v>
      </c>
      <c r="X50" s="401">
        <f t="shared" si="25"/>
        <v>-0.76770383181421009</v>
      </c>
      <c r="Y50" s="333"/>
      <c r="Z50" s="334"/>
      <c r="AA50" s="334"/>
      <c r="AB50" s="72"/>
    </row>
    <row r="51" spans="1:28" ht="12.5" x14ac:dyDescent="0.25">
      <c r="A51" s="19">
        <v>72</v>
      </c>
      <c r="B51" s="27" t="s">
        <v>20</v>
      </c>
      <c r="C51" s="19">
        <v>17</v>
      </c>
      <c r="D51" s="20">
        <v>974</v>
      </c>
      <c r="E51" s="114">
        <v>20.5</v>
      </c>
      <c r="F51" s="125">
        <f t="shared" si="19"/>
        <v>7.8699999999999992</v>
      </c>
      <c r="G51" s="123">
        <f t="shared" si="20"/>
        <v>-12.63</v>
      </c>
      <c r="H51" s="127">
        <v>179.44355009145013</v>
      </c>
      <c r="I51" s="131">
        <v>300.49823462720235</v>
      </c>
      <c r="J51" s="98">
        <v>351.03590983354115</v>
      </c>
      <c r="K51" s="97">
        <v>59.288030647039648</v>
      </c>
      <c r="L51" s="29"/>
      <c r="M51" s="15">
        <v>4.1306166095274648</v>
      </c>
      <c r="N51" s="145">
        <v>25</v>
      </c>
      <c r="O51" s="145">
        <v>50</v>
      </c>
      <c r="P51" s="145">
        <v>69.750713298671428</v>
      </c>
      <c r="Q51" s="335">
        <v>69.750713298671428</v>
      </c>
      <c r="R51" s="385">
        <v>370.24894792587378</v>
      </c>
      <c r="S51" s="86"/>
      <c r="T51" s="397">
        <f t="shared" si="21"/>
        <v>-2.3019030817337104E-2</v>
      </c>
      <c r="U51" s="398">
        <f t="shared" si="22"/>
        <v>-0.13931957981916432</v>
      </c>
      <c r="V51" s="398">
        <f t="shared" si="23"/>
        <v>-0.27863915963832864</v>
      </c>
      <c r="W51" s="398">
        <f t="shared" si="24"/>
        <v>-0.38870560275431604</v>
      </c>
      <c r="X51" s="401">
        <f t="shared" si="25"/>
        <v>-0.38870560275431604</v>
      </c>
      <c r="Y51" s="333"/>
      <c r="Z51" s="334"/>
      <c r="AA51" s="334"/>
      <c r="AB51" s="72"/>
    </row>
    <row r="52" spans="1:28" ht="12.5" x14ac:dyDescent="0.25">
      <c r="A52" s="19">
        <v>74</v>
      </c>
      <c r="B52" s="27" t="s">
        <v>21</v>
      </c>
      <c r="C52" s="19">
        <v>16</v>
      </c>
      <c r="D52" s="20">
        <v>1165</v>
      </c>
      <c r="E52" s="114">
        <v>23.5</v>
      </c>
      <c r="F52" s="125">
        <f t="shared" si="19"/>
        <v>10.87</v>
      </c>
      <c r="G52" s="123">
        <f t="shared" si="20"/>
        <v>-12.63</v>
      </c>
      <c r="H52" s="127">
        <v>124.92294814645184</v>
      </c>
      <c r="I52" s="131">
        <v>-38.045285754919433</v>
      </c>
      <c r="J52" s="98">
        <v>66.466722294933632</v>
      </c>
      <c r="K52" s="97">
        <v>-8.2392433741407558</v>
      </c>
      <c r="L52" s="29"/>
      <c r="M52" s="15">
        <v>4.1306166095274577</v>
      </c>
      <c r="N52" s="145">
        <v>25</v>
      </c>
      <c r="O52" s="145">
        <v>28.397811741889512</v>
      </c>
      <c r="P52" s="145">
        <v>28.397811741889512</v>
      </c>
      <c r="Q52" s="335">
        <v>28.397811741889512</v>
      </c>
      <c r="R52" s="385">
        <v>-9.647474013029921</v>
      </c>
      <c r="S52" s="86"/>
      <c r="T52" s="397">
        <f t="shared" si="21"/>
        <v>-3.3065314826583994E-2</v>
      </c>
      <c r="U52" s="398">
        <f t="shared" si="22"/>
        <v>-0.20012335900599756</v>
      </c>
      <c r="V52" s="398">
        <f t="shared" si="23"/>
        <v>-0.22732261896827552</v>
      </c>
      <c r="W52" s="398">
        <f t="shared" si="24"/>
        <v>-0.22732261896827552</v>
      </c>
      <c r="X52" s="401">
        <f t="shared" si="25"/>
        <v>-0.22732261896827552</v>
      </c>
      <c r="Y52" s="333"/>
      <c r="Z52" s="334"/>
      <c r="AA52" s="334"/>
      <c r="AB52" s="72"/>
    </row>
    <row r="53" spans="1:28" ht="12.5" x14ac:dyDescent="0.25">
      <c r="A53" s="19">
        <v>75</v>
      </c>
      <c r="B53" s="27" t="s">
        <v>22</v>
      </c>
      <c r="C53" s="19">
        <v>8</v>
      </c>
      <c r="D53" s="20">
        <v>20286</v>
      </c>
      <c r="E53" s="114">
        <v>21</v>
      </c>
      <c r="F53" s="125">
        <f t="shared" si="19"/>
        <v>8.3699999999999992</v>
      </c>
      <c r="G53" s="123">
        <f t="shared" si="20"/>
        <v>-12.63</v>
      </c>
      <c r="H53" s="127">
        <v>178.47173707500076</v>
      </c>
      <c r="I53" s="131">
        <v>137.06481572046448</v>
      </c>
      <c r="J53" s="98">
        <v>325.07683073239741</v>
      </c>
      <c r="K53" s="97">
        <v>5.075251756742432</v>
      </c>
      <c r="L53" s="29"/>
      <c r="M53" s="15">
        <v>4.1306166095274648</v>
      </c>
      <c r="N53" s="145">
        <v>-25</v>
      </c>
      <c r="O53" s="145">
        <v>-30.447526554520763</v>
      </c>
      <c r="P53" s="145">
        <v>-30.447526554520763</v>
      </c>
      <c r="Q53" s="335">
        <v>-30.447526554520763</v>
      </c>
      <c r="R53" s="385">
        <v>106.61728916594372</v>
      </c>
      <c r="S53" s="86"/>
      <c r="T53" s="397">
        <f t="shared" si="21"/>
        <v>-2.3144373878042208E-2</v>
      </c>
      <c r="U53" s="398">
        <f t="shared" si="22"/>
        <v>0.14007820179109945</v>
      </c>
      <c r="V53" s="398">
        <f t="shared" si="23"/>
        <v>0.17060139074976072</v>
      </c>
      <c r="W53" s="398">
        <f t="shared" si="24"/>
        <v>0.17060139074976072</v>
      </c>
      <c r="X53" s="401">
        <f t="shared" si="25"/>
        <v>0.17060139074976072</v>
      </c>
      <c r="Y53" s="333"/>
      <c r="Z53" s="334"/>
      <c r="AA53" s="334"/>
      <c r="AB53" s="72"/>
    </row>
    <row r="54" spans="1:28" ht="12.5" x14ac:dyDescent="0.25">
      <c r="A54" s="19">
        <v>77</v>
      </c>
      <c r="B54" s="27" t="s">
        <v>23</v>
      </c>
      <c r="C54" s="19">
        <v>13</v>
      </c>
      <c r="D54" s="20">
        <v>4939</v>
      </c>
      <c r="E54" s="114">
        <v>22</v>
      </c>
      <c r="F54" s="125">
        <f t="shared" si="19"/>
        <v>9.3699999999999992</v>
      </c>
      <c r="G54" s="123">
        <f t="shared" si="20"/>
        <v>-12.63</v>
      </c>
      <c r="H54" s="127">
        <v>130.27505470691204</v>
      </c>
      <c r="I54" s="131">
        <v>376.81200269578164</v>
      </c>
      <c r="J54" s="98">
        <v>362.38134628725146</v>
      </c>
      <c r="K54" s="97">
        <v>-71.523305797874571</v>
      </c>
      <c r="L54" s="29"/>
      <c r="M54" s="15">
        <v>4.1306166095274648</v>
      </c>
      <c r="N54" s="145">
        <v>25</v>
      </c>
      <c r="O54" s="145">
        <v>50</v>
      </c>
      <c r="P54" s="145">
        <v>75</v>
      </c>
      <c r="Q54" s="335">
        <v>75.886999587145056</v>
      </c>
      <c r="R54" s="385">
        <v>452.6990022829267</v>
      </c>
      <c r="S54" s="86"/>
      <c r="T54" s="397">
        <f t="shared" si="21"/>
        <v>-3.1706888312734716E-2</v>
      </c>
      <c r="U54" s="398">
        <f t="shared" si="22"/>
        <v>-0.19190166571984227</v>
      </c>
      <c r="V54" s="398">
        <f t="shared" si="23"/>
        <v>-0.38380333143968454</v>
      </c>
      <c r="W54" s="398">
        <f t="shared" si="24"/>
        <v>-0.57570499715952683</v>
      </c>
      <c r="X54" s="401">
        <f t="shared" si="25"/>
        <v>-0.58251366509016478</v>
      </c>
      <c r="Y54" s="333"/>
      <c r="Z54" s="334"/>
      <c r="AA54" s="334"/>
      <c r="AB54" s="72"/>
    </row>
    <row r="55" spans="1:28" ht="12.5" x14ac:dyDescent="0.25">
      <c r="A55" s="19">
        <v>78</v>
      </c>
      <c r="B55" s="27" t="s">
        <v>24</v>
      </c>
      <c r="C55" s="19">
        <v>1</v>
      </c>
      <c r="D55" s="20">
        <v>8379</v>
      </c>
      <c r="E55" s="114">
        <v>21.75</v>
      </c>
      <c r="F55" s="125">
        <f t="shared" si="19"/>
        <v>9.1199999999999992</v>
      </c>
      <c r="G55" s="123">
        <f t="shared" si="20"/>
        <v>-12.63</v>
      </c>
      <c r="H55" s="127">
        <v>193.76945915331353</v>
      </c>
      <c r="I55" s="131">
        <v>-269.32113802229566</v>
      </c>
      <c r="J55" s="98">
        <v>6.9430113920735268</v>
      </c>
      <c r="K55" s="97">
        <v>103.07582033727273</v>
      </c>
      <c r="L55" s="29"/>
      <c r="M55" s="15">
        <v>4.1306166095274648</v>
      </c>
      <c r="N55" s="145">
        <v>25</v>
      </c>
      <c r="O55" s="145">
        <v>50</v>
      </c>
      <c r="P55" s="145">
        <v>75</v>
      </c>
      <c r="Q55" s="335">
        <v>100</v>
      </c>
      <c r="R55" s="385">
        <v>-169.32113802229566</v>
      </c>
      <c r="S55" s="86"/>
      <c r="T55" s="397">
        <f t="shared" si="21"/>
        <v>-2.1317170557096175E-2</v>
      </c>
      <c r="U55" s="398">
        <f t="shared" si="22"/>
        <v>-0.12901930009630463</v>
      </c>
      <c r="V55" s="398">
        <f t="shared" si="23"/>
        <v>-0.25803860019260927</v>
      </c>
      <c r="W55" s="398">
        <f t="shared" si="24"/>
        <v>-0.3870579002889139</v>
      </c>
      <c r="X55" s="401">
        <f t="shared" si="25"/>
        <v>-0.51607720038521854</v>
      </c>
      <c r="Y55" s="333"/>
      <c r="Z55" s="334"/>
      <c r="AA55" s="334"/>
      <c r="AB55" s="72"/>
    </row>
    <row r="56" spans="1:28" ht="12.5" x14ac:dyDescent="0.25">
      <c r="A56" s="19">
        <v>79</v>
      </c>
      <c r="B56" s="27" t="s">
        <v>25</v>
      </c>
      <c r="C56" s="19">
        <v>4</v>
      </c>
      <c r="D56" s="20">
        <v>7018</v>
      </c>
      <c r="E56" s="114">
        <v>21.5</v>
      </c>
      <c r="F56" s="125">
        <f t="shared" si="19"/>
        <v>8.8699999999999992</v>
      </c>
      <c r="G56" s="123">
        <f t="shared" si="20"/>
        <v>-12.63</v>
      </c>
      <c r="H56" s="127">
        <v>180.53711458022423</v>
      </c>
      <c r="I56" s="131">
        <v>-289.59649726574673</v>
      </c>
      <c r="J56" s="98">
        <v>-218.1297134272026</v>
      </c>
      <c r="K56" s="97">
        <v>64.006905185272046</v>
      </c>
      <c r="L56" s="29"/>
      <c r="M56" s="15">
        <v>4.1306166095274648</v>
      </c>
      <c r="N56" s="145">
        <v>25</v>
      </c>
      <c r="O56" s="145">
        <v>50</v>
      </c>
      <c r="P56" s="145">
        <v>75</v>
      </c>
      <c r="Q56" s="335">
        <v>100</v>
      </c>
      <c r="R56" s="385">
        <v>-189.59649726574673</v>
      </c>
      <c r="S56" s="86"/>
      <c r="T56" s="397">
        <f t="shared" si="21"/>
        <v>-2.2879598021336309E-2</v>
      </c>
      <c r="U56" s="398">
        <f t="shared" si="22"/>
        <v>-0.13847568162440579</v>
      </c>
      <c r="V56" s="398">
        <f t="shared" si="23"/>
        <v>-0.27695136324881159</v>
      </c>
      <c r="W56" s="398">
        <f t="shared" si="24"/>
        <v>-0.41542704487321741</v>
      </c>
      <c r="X56" s="401">
        <f t="shared" si="25"/>
        <v>-0.55390272649762318</v>
      </c>
      <c r="Y56" s="333"/>
      <c r="Z56" s="334"/>
      <c r="AA56" s="334"/>
      <c r="AB56" s="72"/>
    </row>
    <row r="57" spans="1:28" ht="12.5" x14ac:dyDescent="0.25">
      <c r="A57" s="19">
        <v>81</v>
      </c>
      <c r="B57" s="27" t="s">
        <v>26</v>
      </c>
      <c r="C57" s="19">
        <v>7</v>
      </c>
      <c r="D57" s="20">
        <v>2780</v>
      </c>
      <c r="E57" s="114">
        <v>21.5</v>
      </c>
      <c r="F57" s="125">
        <f t="shared" si="19"/>
        <v>8.8699999999999992</v>
      </c>
      <c r="G57" s="123">
        <f t="shared" si="20"/>
        <v>-12.63</v>
      </c>
      <c r="H57" s="127">
        <v>129.71239243103827</v>
      </c>
      <c r="I57" s="131">
        <v>135.50629993218311</v>
      </c>
      <c r="J57" s="98">
        <v>246.37937067984504</v>
      </c>
      <c r="K57" s="97">
        <v>-91.291555901416615</v>
      </c>
      <c r="L57" s="29"/>
      <c r="M57" s="15">
        <v>4.1306166095274648</v>
      </c>
      <c r="N57" s="145">
        <v>-25</v>
      </c>
      <c r="O57" s="145">
        <v>-50</v>
      </c>
      <c r="P57" s="145">
        <v>-59.485228550569104</v>
      </c>
      <c r="Q57" s="335">
        <v>-59.485228550569104</v>
      </c>
      <c r="R57" s="385">
        <v>76.021071381614007</v>
      </c>
      <c r="S57" s="86"/>
      <c r="T57" s="397">
        <f t="shared" si="21"/>
        <v>-3.1844425440873056E-2</v>
      </c>
      <c r="U57" s="398">
        <f t="shared" si="22"/>
        <v>0.19273409064050126</v>
      </c>
      <c r="V57" s="398">
        <f t="shared" si="23"/>
        <v>0.38546818128100252</v>
      </c>
      <c r="W57" s="398">
        <f t="shared" si="24"/>
        <v>0.45859325724945277</v>
      </c>
      <c r="X57" s="401">
        <f t="shared" si="25"/>
        <v>0.45859325724945277</v>
      </c>
      <c r="Y57" s="333"/>
      <c r="Z57" s="334"/>
      <c r="AA57" s="334"/>
      <c r="AB57" s="72"/>
    </row>
    <row r="58" spans="1:28" ht="12.5" x14ac:dyDescent="0.25">
      <c r="A58" s="19">
        <v>82</v>
      </c>
      <c r="B58" s="27" t="s">
        <v>27</v>
      </c>
      <c r="C58" s="19">
        <v>5</v>
      </c>
      <c r="D58" s="20">
        <v>9475</v>
      </c>
      <c r="E58" s="114">
        <v>20.75</v>
      </c>
      <c r="F58" s="125">
        <f t="shared" si="19"/>
        <v>8.1199999999999992</v>
      </c>
      <c r="G58" s="123">
        <f t="shared" si="20"/>
        <v>-12.63</v>
      </c>
      <c r="H58" s="127">
        <v>190.48950439970369</v>
      </c>
      <c r="I58" s="131">
        <v>125.52697114437976</v>
      </c>
      <c r="J58" s="98">
        <v>83.767669603065215</v>
      </c>
      <c r="K58" s="97">
        <v>15.752148825837352</v>
      </c>
      <c r="L58" s="29"/>
      <c r="M58" s="15">
        <v>4.1306166095274648</v>
      </c>
      <c r="N58" s="145">
        <v>-25</v>
      </c>
      <c r="O58" s="145">
        <v>-50</v>
      </c>
      <c r="P58" s="145">
        <v>-75</v>
      </c>
      <c r="Q58" s="335">
        <v>-85.342347194517828</v>
      </c>
      <c r="R58" s="385">
        <v>40.184623949861937</v>
      </c>
      <c r="S58" s="86"/>
      <c r="T58" s="397">
        <f t="shared" si="21"/>
        <v>-2.1684221514169103E-2</v>
      </c>
      <c r="U58" s="398">
        <f t="shared" si="22"/>
        <v>0.13124082651578828</v>
      </c>
      <c r="V58" s="398">
        <f t="shared" si="23"/>
        <v>0.26248165303157656</v>
      </c>
      <c r="W58" s="398">
        <f t="shared" si="24"/>
        <v>0.39372247954736483</v>
      </c>
      <c r="X58" s="401">
        <f t="shared" si="25"/>
        <v>0.44801600730423541</v>
      </c>
      <c r="Y58" s="333"/>
      <c r="Z58" s="334"/>
      <c r="AA58" s="334"/>
      <c r="AB58" s="72"/>
    </row>
    <row r="59" spans="1:28" ht="12.5" x14ac:dyDescent="0.25">
      <c r="A59" s="19">
        <v>86</v>
      </c>
      <c r="B59" s="27" t="s">
        <v>28</v>
      </c>
      <c r="C59" s="19">
        <v>5</v>
      </c>
      <c r="D59" s="20">
        <v>8417</v>
      </c>
      <c r="E59" s="114">
        <v>21.5</v>
      </c>
      <c r="F59" s="125">
        <f t="shared" si="19"/>
        <v>8.8699999999999992</v>
      </c>
      <c r="G59" s="123">
        <f t="shared" si="20"/>
        <v>-12.63</v>
      </c>
      <c r="H59" s="127">
        <v>174.85867370740942</v>
      </c>
      <c r="I59" s="131">
        <v>65.931015698672283</v>
      </c>
      <c r="J59" s="98">
        <v>341.30429459419048</v>
      </c>
      <c r="K59" s="97">
        <v>115.28578702475585</v>
      </c>
      <c r="L59" s="29"/>
      <c r="M59" s="15">
        <v>4.1306166095274506</v>
      </c>
      <c r="N59" s="145">
        <v>7.7362661204105336</v>
      </c>
      <c r="O59" s="145">
        <v>7.7362661204105336</v>
      </c>
      <c r="P59" s="145">
        <v>7.7362661204105336</v>
      </c>
      <c r="Q59" s="335">
        <v>7.7362661204105336</v>
      </c>
      <c r="R59" s="385">
        <v>73.667281819082817</v>
      </c>
      <c r="S59" s="86"/>
      <c r="T59" s="397">
        <f t="shared" si="21"/>
        <v>-2.3622600594804928E-2</v>
      </c>
      <c r="U59" s="398">
        <f t="shared" si="22"/>
        <v>-4.4242964654733735E-2</v>
      </c>
      <c r="V59" s="398">
        <f t="shared" si="23"/>
        <v>-4.4242964654733735E-2</v>
      </c>
      <c r="W59" s="398">
        <f t="shared" si="24"/>
        <v>-4.4242964654733735E-2</v>
      </c>
      <c r="X59" s="401">
        <f t="shared" si="25"/>
        <v>-4.4242964654733735E-2</v>
      </c>
      <c r="Y59" s="333"/>
      <c r="Z59" s="334"/>
      <c r="AA59" s="334"/>
      <c r="AB59" s="72"/>
    </row>
    <row r="60" spans="1:28" ht="12.5" x14ac:dyDescent="0.25">
      <c r="A60" s="19">
        <v>90</v>
      </c>
      <c r="B60" s="27" t="s">
        <v>29</v>
      </c>
      <c r="C60" s="19">
        <v>10</v>
      </c>
      <c r="D60" s="20">
        <v>3329</v>
      </c>
      <c r="E60" s="114">
        <v>21</v>
      </c>
      <c r="F60" s="125">
        <f t="shared" si="19"/>
        <v>8.3699999999999992</v>
      </c>
      <c r="G60" s="123">
        <f t="shared" si="20"/>
        <v>-12.63</v>
      </c>
      <c r="H60" s="127">
        <v>130.11901134557363</v>
      </c>
      <c r="I60" s="131">
        <v>-97.690279459497404</v>
      </c>
      <c r="J60" s="98">
        <v>184.15728789746149</v>
      </c>
      <c r="K60" s="97">
        <v>76.769865176864215</v>
      </c>
      <c r="L60" s="29"/>
      <c r="M60" s="15">
        <v>4.1306166095274506</v>
      </c>
      <c r="N60" s="145">
        <v>24.999999999999986</v>
      </c>
      <c r="O60" s="145">
        <v>49.999999999999986</v>
      </c>
      <c r="P60" s="145">
        <v>74.999999999999986</v>
      </c>
      <c r="Q60" s="335">
        <v>99.999999999999986</v>
      </c>
      <c r="R60" s="385">
        <v>2.3097205405025818</v>
      </c>
      <c r="S60" s="86"/>
      <c r="T60" s="397">
        <f t="shared" si="21"/>
        <v>-3.1744912344570816E-2</v>
      </c>
      <c r="U60" s="398">
        <f t="shared" si="22"/>
        <v>-0.19213180104484734</v>
      </c>
      <c r="V60" s="398">
        <f t="shared" si="23"/>
        <v>-0.38426360208969479</v>
      </c>
      <c r="W60" s="398">
        <f t="shared" si="24"/>
        <v>-0.57639540313454229</v>
      </c>
      <c r="X60" s="401">
        <f t="shared" si="25"/>
        <v>-0.76852720417938969</v>
      </c>
      <c r="Y60" s="333"/>
      <c r="Z60" s="334"/>
      <c r="AA60" s="334"/>
      <c r="AB60" s="72"/>
    </row>
    <row r="61" spans="1:28" ht="12.5" x14ac:dyDescent="0.25">
      <c r="A61" s="19">
        <v>91</v>
      </c>
      <c r="B61" s="27" t="s">
        <v>30</v>
      </c>
      <c r="C61" s="19">
        <v>1</v>
      </c>
      <c r="D61" s="20">
        <v>648042</v>
      </c>
      <c r="E61" s="114">
        <v>18</v>
      </c>
      <c r="F61" s="125">
        <f t="shared" si="19"/>
        <v>5.3699999999999992</v>
      </c>
      <c r="G61" s="123">
        <f t="shared" si="20"/>
        <v>-12.63</v>
      </c>
      <c r="H61" s="127">
        <v>245.32825127773381</v>
      </c>
      <c r="I61" s="131">
        <v>260.06380933179793</v>
      </c>
      <c r="J61" s="98">
        <v>-148.2189845104426</v>
      </c>
      <c r="K61" s="97">
        <v>46.911124828039448</v>
      </c>
      <c r="L61" s="29"/>
      <c r="M61" s="15">
        <v>4.1306166095274648</v>
      </c>
      <c r="N61" s="145">
        <v>25</v>
      </c>
      <c r="O61" s="145">
        <v>50</v>
      </c>
      <c r="P61" s="145">
        <v>75</v>
      </c>
      <c r="Q61" s="335">
        <v>85.219718278265816</v>
      </c>
      <c r="R61" s="385">
        <v>345.28352761006374</v>
      </c>
      <c r="S61" s="86"/>
      <c r="T61" s="397">
        <f t="shared" si="21"/>
        <v>-1.6837101263365028E-2</v>
      </c>
      <c r="U61" s="398">
        <f t="shared" si="22"/>
        <v>-0.10190428485016891</v>
      </c>
      <c r="V61" s="398">
        <f t="shared" si="23"/>
        <v>-0.20380856970033781</v>
      </c>
      <c r="W61" s="398">
        <f t="shared" si="24"/>
        <v>-0.30571285455050673</v>
      </c>
      <c r="X61" s="401">
        <f t="shared" si="25"/>
        <v>-0.34737017785118179</v>
      </c>
      <c r="Y61" s="333"/>
      <c r="Z61" s="334"/>
      <c r="AA61" s="334"/>
      <c r="AB61" s="72"/>
    </row>
    <row r="62" spans="1:28" ht="12.5" x14ac:dyDescent="0.25">
      <c r="A62" s="19">
        <v>92</v>
      </c>
      <c r="B62" s="27" t="s">
        <v>31</v>
      </c>
      <c r="C62" s="19">
        <v>1</v>
      </c>
      <c r="D62" s="20">
        <v>228166</v>
      </c>
      <c r="E62" s="114">
        <v>19</v>
      </c>
      <c r="F62" s="125">
        <f t="shared" si="19"/>
        <v>6.3699999999999992</v>
      </c>
      <c r="G62" s="123">
        <f t="shared" si="20"/>
        <v>-12.63</v>
      </c>
      <c r="H62" s="127">
        <v>218.71587310409424</v>
      </c>
      <c r="I62" s="131">
        <v>-116.8536912342522</v>
      </c>
      <c r="J62" s="98">
        <v>126.76195785745479</v>
      </c>
      <c r="K62" s="97">
        <v>36.633219874146178</v>
      </c>
      <c r="L62" s="29"/>
      <c r="M62" s="15">
        <v>4.1306166095274506</v>
      </c>
      <c r="N62" s="145">
        <v>-25.000000000000014</v>
      </c>
      <c r="O62" s="145">
        <v>-50.000000000000014</v>
      </c>
      <c r="P62" s="145">
        <v>-63.794056085784305</v>
      </c>
      <c r="Q62" s="335">
        <v>-63.794056085784305</v>
      </c>
      <c r="R62" s="385">
        <v>-180.6477473200365</v>
      </c>
      <c r="S62" s="86"/>
      <c r="T62" s="397">
        <f t="shared" si="21"/>
        <v>-1.8885765129454283E-2</v>
      </c>
      <c r="U62" s="398">
        <f t="shared" si="22"/>
        <v>0.11430354662965715</v>
      </c>
      <c r="V62" s="398">
        <f t="shared" si="23"/>
        <v>0.22860709325931425</v>
      </c>
      <c r="W62" s="398">
        <f t="shared" si="24"/>
        <v>0.29167547457985626</v>
      </c>
      <c r="X62" s="401">
        <f t="shared" si="25"/>
        <v>0.29167547457985626</v>
      </c>
      <c r="Y62" s="333"/>
      <c r="Z62" s="334"/>
      <c r="AA62" s="334"/>
      <c r="AB62" s="72"/>
    </row>
    <row r="63" spans="1:28" ht="12.5" x14ac:dyDescent="0.25">
      <c r="A63" s="19">
        <v>97</v>
      </c>
      <c r="B63" s="27" t="s">
        <v>32</v>
      </c>
      <c r="C63" s="19">
        <v>10</v>
      </c>
      <c r="D63" s="20">
        <v>2152</v>
      </c>
      <c r="E63" s="114">
        <v>20</v>
      </c>
      <c r="F63" s="125">
        <f t="shared" si="19"/>
        <v>7.3699999999999992</v>
      </c>
      <c r="G63" s="123">
        <f t="shared" si="20"/>
        <v>-12.63</v>
      </c>
      <c r="H63" s="127">
        <v>139.32393204642554</v>
      </c>
      <c r="I63" s="131">
        <v>23.385732171883923</v>
      </c>
      <c r="J63" s="98">
        <v>-212.98761800933198</v>
      </c>
      <c r="K63" s="97">
        <v>-481.81955805773299</v>
      </c>
      <c r="L63" s="29"/>
      <c r="M63" s="15">
        <v>4.1306166095274577</v>
      </c>
      <c r="N63" s="145">
        <v>-25.000000000000007</v>
      </c>
      <c r="O63" s="145">
        <v>-50.000000000000007</v>
      </c>
      <c r="P63" s="145">
        <v>-75</v>
      </c>
      <c r="Q63" s="335">
        <v>-100</v>
      </c>
      <c r="R63" s="385">
        <v>-76.614267828116084</v>
      </c>
      <c r="S63" s="86"/>
      <c r="T63" s="397">
        <f t="shared" si="21"/>
        <v>-2.9647574173768315E-2</v>
      </c>
      <c r="U63" s="398">
        <f t="shared" si="22"/>
        <v>0.17943794459999524</v>
      </c>
      <c r="V63" s="398">
        <f t="shared" si="23"/>
        <v>0.35887588919999042</v>
      </c>
      <c r="W63" s="398">
        <f t="shared" si="24"/>
        <v>0.53831383379998554</v>
      </c>
      <c r="X63" s="401">
        <f t="shared" si="25"/>
        <v>0.71775177839998072</v>
      </c>
      <c r="Y63" s="333"/>
      <c r="Z63" s="334"/>
      <c r="AA63" s="334"/>
      <c r="AB63" s="72"/>
    </row>
    <row r="64" spans="1:28" ht="12.5" x14ac:dyDescent="0.25">
      <c r="A64" s="19">
        <v>98</v>
      </c>
      <c r="B64" s="27" t="s">
        <v>33</v>
      </c>
      <c r="C64" s="19">
        <v>7</v>
      </c>
      <c r="D64" s="20">
        <v>23602</v>
      </c>
      <c r="E64" s="114">
        <v>21</v>
      </c>
      <c r="F64" s="125">
        <f t="shared" si="19"/>
        <v>8.3699999999999992</v>
      </c>
      <c r="G64" s="123">
        <f t="shared" si="20"/>
        <v>-12.63</v>
      </c>
      <c r="H64" s="127">
        <v>181.45028917926788</v>
      </c>
      <c r="I64" s="131">
        <v>-25.403946805332144</v>
      </c>
      <c r="J64" s="98">
        <v>89.856540521472354</v>
      </c>
      <c r="K64" s="97">
        <v>36.574181479272426</v>
      </c>
      <c r="L64" s="29"/>
      <c r="M64" s="15">
        <v>4.1306166095274577</v>
      </c>
      <c r="N64" s="145">
        <v>22.070511727351793</v>
      </c>
      <c r="O64" s="145">
        <v>22.070511727351793</v>
      </c>
      <c r="P64" s="145">
        <v>22.070511727351793</v>
      </c>
      <c r="Q64" s="335">
        <v>22.070511727351793</v>
      </c>
      <c r="R64" s="385">
        <v>-3.333435077980349</v>
      </c>
      <c r="S64" s="86"/>
      <c r="T64" s="397">
        <f t="shared" si="21"/>
        <v>-2.2764453163513686E-2</v>
      </c>
      <c r="U64" s="398">
        <f t="shared" si="22"/>
        <v>-0.12163392975112172</v>
      </c>
      <c r="V64" s="398">
        <f t="shared" si="23"/>
        <v>-0.12163392975112172</v>
      </c>
      <c r="W64" s="398">
        <f t="shared" si="24"/>
        <v>-0.12163392975112172</v>
      </c>
      <c r="X64" s="401">
        <f t="shared" si="25"/>
        <v>-0.12163392975112172</v>
      </c>
      <c r="Y64" s="333"/>
      <c r="Z64" s="334"/>
      <c r="AA64" s="334"/>
      <c r="AB64" s="72"/>
    </row>
    <row r="65" spans="1:28" ht="12.5" x14ac:dyDescent="0.25">
      <c r="A65" s="19">
        <v>99</v>
      </c>
      <c r="B65" s="27" t="s">
        <v>34</v>
      </c>
      <c r="C65" s="19">
        <v>4</v>
      </c>
      <c r="D65" s="20">
        <v>1666</v>
      </c>
      <c r="E65" s="114">
        <v>22.5</v>
      </c>
      <c r="F65" s="125">
        <f t="shared" si="19"/>
        <v>9.8699999999999992</v>
      </c>
      <c r="G65" s="123">
        <f t="shared" si="20"/>
        <v>-12.63</v>
      </c>
      <c r="H65" s="127">
        <v>131.10478233846732</v>
      </c>
      <c r="I65" s="131">
        <v>-113.04756506930786</v>
      </c>
      <c r="J65" s="98">
        <v>104.54379527025515</v>
      </c>
      <c r="K65" s="97">
        <v>-17.09854379876451</v>
      </c>
      <c r="L65" s="29"/>
      <c r="M65" s="15">
        <v>4.1306166095274648</v>
      </c>
      <c r="N65" s="145">
        <v>25</v>
      </c>
      <c r="O65" s="145">
        <v>50</v>
      </c>
      <c r="P65" s="145">
        <v>75</v>
      </c>
      <c r="Q65" s="335">
        <v>100</v>
      </c>
      <c r="R65" s="385">
        <v>-13.047565069307865</v>
      </c>
      <c r="S65" s="86"/>
      <c r="T65" s="397">
        <f t="shared" si="21"/>
        <v>-3.1506223768890729E-2</v>
      </c>
      <c r="U65" s="398">
        <f t="shared" si="22"/>
        <v>-0.19068717062859405</v>
      </c>
      <c r="V65" s="398">
        <f t="shared" si="23"/>
        <v>-0.38137434125718811</v>
      </c>
      <c r="W65" s="398">
        <f t="shared" si="24"/>
        <v>-0.57206151188578214</v>
      </c>
      <c r="X65" s="401">
        <f t="shared" si="25"/>
        <v>-0.76274868251437622</v>
      </c>
      <c r="Y65" s="333"/>
      <c r="Z65" s="334"/>
      <c r="AA65" s="334"/>
      <c r="AB65" s="72"/>
    </row>
    <row r="66" spans="1:28" ht="12.5" x14ac:dyDescent="0.25">
      <c r="A66" s="19">
        <v>102</v>
      </c>
      <c r="B66" s="27" t="s">
        <v>35</v>
      </c>
      <c r="C66" s="19">
        <v>4</v>
      </c>
      <c r="D66" s="20">
        <v>10091</v>
      </c>
      <c r="E66" s="114">
        <v>21</v>
      </c>
      <c r="F66" s="125">
        <f t="shared" si="19"/>
        <v>8.3699999999999992</v>
      </c>
      <c r="G66" s="123">
        <f t="shared" si="20"/>
        <v>-12.63</v>
      </c>
      <c r="H66" s="127">
        <v>154.59865996019261</v>
      </c>
      <c r="I66" s="131">
        <v>-252.30886282871131</v>
      </c>
      <c r="J66" s="98">
        <v>124.3775517525997</v>
      </c>
      <c r="K66" s="97">
        <v>-2.7832698678266325</v>
      </c>
      <c r="L66" s="29"/>
      <c r="M66" s="15">
        <v>4.1306166095274648</v>
      </c>
      <c r="N66" s="145">
        <v>25</v>
      </c>
      <c r="O66" s="145">
        <v>50</v>
      </c>
      <c r="P66" s="145">
        <v>75</v>
      </c>
      <c r="Q66" s="335">
        <v>100</v>
      </c>
      <c r="R66" s="385">
        <v>-152.30886282871131</v>
      </c>
      <c r="S66" s="86"/>
      <c r="T66" s="397">
        <f t="shared" si="21"/>
        <v>-2.6718320912943565E-2</v>
      </c>
      <c r="U66" s="398">
        <f t="shared" si="22"/>
        <v>-0.16170903425965796</v>
      </c>
      <c r="V66" s="398">
        <f t="shared" si="23"/>
        <v>-0.32341806851931593</v>
      </c>
      <c r="W66" s="398">
        <f t="shared" si="24"/>
        <v>-0.48512710277897392</v>
      </c>
      <c r="X66" s="401">
        <f t="shared" si="25"/>
        <v>-0.64683613703863185</v>
      </c>
      <c r="Y66" s="333"/>
      <c r="Z66" s="334"/>
      <c r="AA66" s="334"/>
      <c r="AB66" s="72"/>
    </row>
    <row r="67" spans="1:28" ht="12.5" x14ac:dyDescent="0.25">
      <c r="A67" s="19">
        <v>103</v>
      </c>
      <c r="B67" s="27" t="s">
        <v>36</v>
      </c>
      <c r="C67" s="19">
        <v>5</v>
      </c>
      <c r="D67" s="20">
        <v>2235</v>
      </c>
      <c r="E67" s="114">
        <v>22</v>
      </c>
      <c r="F67" s="125">
        <f t="shared" si="19"/>
        <v>9.3699999999999992</v>
      </c>
      <c r="G67" s="123">
        <f t="shared" si="20"/>
        <v>-12.63</v>
      </c>
      <c r="H67" s="127">
        <v>142.18747537836737</v>
      </c>
      <c r="I67" s="131">
        <v>-317.1053749749791</v>
      </c>
      <c r="J67" s="98">
        <v>74.267586754455195</v>
      </c>
      <c r="K67" s="97">
        <v>62.36960002557862</v>
      </c>
      <c r="L67" s="29"/>
      <c r="M67" s="15">
        <v>4.1306166095274648</v>
      </c>
      <c r="N67" s="145">
        <v>25</v>
      </c>
      <c r="O67" s="145">
        <v>50</v>
      </c>
      <c r="P67" s="145">
        <v>75</v>
      </c>
      <c r="Q67" s="335">
        <v>97.162135316339828</v>
      </c>
      <c r="R67" s="385">
        <v>-219.94323965863927</v>
      </c>
      <c r="S67" s="86"/>
      <c r="T67" s="397">
        <f t="shared" si="21"/>
        <v>-2.9050495471107461E-2</v>
      </c>
      <c r="U67" s="398">
        <f t="shared" si="22"/>
        <v>-0.17582420627044582</v>
      </c>
      <c r="V67" s="398">
        <f t="shared" si="23"/>
        <v>-0.35164841254089163</v>
      </c>
      <c r="W67" s="398">
        <f t="shared" si="24"/>
        <v>-0.52747261881133745</v>
      </c>
      <c r="X67" s="401">
        <f t="shared" si="25"/>
        <v>-0.68333821286148411</v>
      </c>
      <c r="Y67" s="333"/>
      <c r="Z67" s="334"/>
      <c r="AA67" s="334"/>
      <c r="AB67" s="72"/>
    </row>
    <row r="68" spans="1:28" ht="12.5" x14ac:dyDescent="0.25">
      <c r="A68" s="19">
        <v>105</v>
      </c>
      <c r="B68" s="27" t="s">
        <v>37</v>
      </c>
      <c r="C68" s="19">
        <v>18</v>
      </c>
      <c r="D68" s="20">
        <v>2287</v>
      </c>
      <c r="E68" s="114">
        <v>21.75</v>
      </c>
      <c r="F68" s="125">
        <f t="shared" si="19"/>
        <v>9.1199999999999992</v>
      </c>
      <c r="G68" s="123">
        <f t="shared" si="20"/>
        <v>-12.63</v>
      </c>
      <c r="H68" s="127">
        <v>132.46352380733205</v>
      </c>
      <c r="I68" s="131">
        <v>132.37745338467906</v>
      </c>
      <c r="J68" s="98">
        <v>99.406171519953347</v>
      </c>
      <c r="K68" s="97">
        <v>-30.575011192258756</v>
      </c>
      <c r="L68" s="29"/>
      <c r="M68" s="15">
        <v>4.1306166095274648</v>
      </c>
      <c r="N68" s="145">
        <v>25</v>
      </c>
      <c r="O68" s="145">
        <v>50</v>
      </c>
      <c r="P68" s="145">
        <v>75</v>
      </c>
      <c r="Q68" s="335">
        <v>100</v>
      </c>
      <c r="R68" s="385">
        <v>232.37745338467906</v>
      </c>
      <c r="S68" s="86"/>
      <c r="T68" s="397">
        <f t="shared" si="21"/>
        <v>-3.1183049422235203E-2</v>
      </c>
      <c r="U68" s="398">
        <f t="shared" si="22"/>
        <v>-0.188731201476736</v>
      </c>
      <c r="V68" s="398">
        <f t="shared" si="23"/>
        <v>-0.377462402953472</v>
      </c>
      <c r="W68" s="398">
        <f t="shared" si="24"/>
        <v>-0.56619360443020794</v>
      </c>
      <c r="X68" s="401">
        <f t="shared" si="25"/>
        <v>-0.754924805906944</v>
      </c>
      <c r="Y68" s="333"/>
      <c r="Z68" s="334"/>
      <c r="AA68" s="334"/>
      <c r="AB68" s="72"/>
    </row>
    <row r="69" spans="1:28" ht="12.5" x14ac:dyDescent="0.25">
      <c r="A69" s="19">
        <v>106</v>
      </c>
      <c r="B69" s="27" t="s">
        <v>38</v>
      </c>
      <c r="C69" s="19">
        <v>1</v>
      </c>
      <c r="D69" s="20">
        <v>46504</v>
      </c>
      <c r="E69" s="114">
        <v>19.75</v>
      </c>
      <c r="F69" s="125">
        <f t="shared" si="19"/>
        <v>7.1199999999999992</v>
      </c>
      <c r="G69" s="123">
        <f t="shared" si="20"/>
        <v>-12.63</v>
      </c>
      <c r="H69" s="127">
        <v>207.28134477256521</v>
      </c>
      <c r="I69" s="131">
        <v>-75.398994560543315</v>
      </c>
      <c r="J69" s="98">
        <v>-92.564404660416216</v>
      </c>
      <c r="K69" s="97">
        <v>-22.237602845515937</v>
      </c>
      <c r="L69" s="29"/>
      <c r="M69" s="15">
        <v>4.1306166095274648</v>
      </c>
      <c r="N69" s="145">
        <v>-25</v>
      </c>
      <c r="O69" s="145">
        <v>-50</v>
      </c>
      <c r="P69" s="145">
        <v>-75</v>
      </c>
      <c r="Q69" s="335">
        <v>-76.26361058936908</v>
      </c>
      <c r="R69" s="385">
        <v>-151.66260514991239</v>
      </c>
      <c r="S69" s="86"/>
      <c r="T69" s="397">
        <f t="shared" si="21"/>
        <v>-1.9927584964578898E-2</v>
      </c>
      <c r="U69" s="398">
        <f t="shared" si="22"/>
        <v>0.12060902068843043</v>
      </c>
      <c r="V69" s="398">
        <f t="shared" si="23"/>
        <v>0.24121804137686087</v>
      </c>
      <c r="W69" s="398">
        <f t="shared" si="24"/>
        <v>0.3618270620652913</v>
      </c>
      <c r="X69" s="401">
        <f t="shared" si="25"/>
        <v>0.36792317549390474</v>
      </c>
      <c r="Y69" s="333"/>
      <c r="Z69" s="334"/>
      <c r="AA69" s="334"/>
      <c r="AB69" s="72"/>
    </row>
    <row r="70" spans="1:28" ht="12.5" x14ac:dyDescent="0.25">
      <c r="A70" s="19">
        <v>108</v>
      </c>
      <c r="B70" s="27" t="s">
        <v>39</v>
      </c>
      <c r="C70" s="19">
        <v>6</v>
      </c>
      <c r="D70" s="20">
        <v>10510</v>
      </c>
      <c r="E70" s="114">
        <v>22</v>
      </c>
      <c r="F70" s="125">
        <f t="shared" si="19"/>
        <v>9.3699999999999992</v>
      </c>
      <c r="G70" s="123">
        <f t="shared" si="20"/>
        <v>-12.63</v>
      </c>
      <c r="H70" s="127">
        <v>164.24619740106237</v>
      </c>
      <c r="I70" s="131">
        <v>-54.55901533066163</v>
      </c>
      <c r="J70" s="98">
        <v>-39.509176828596708</v>
      </c>
      <c r="K70" s="97">
        <v>13.185467923187232</v>
      </c>
      <c r="L70" s="29"/>
      <c r="M70" s="15">
        <v>4.1306166095274577</v>
      </c>
      <c r="N70" s="145">
        <v>25.000000000000007</v>
      </c>
      <c r="O70" s="145">
        <v>50.000000000000007</v>
      </c>
      <c r="P70" s="145">
        <v>75</v>
      </c>
      <c r="Q70" s="335">
        <v>100</v>
      </c>
      <c r="R70" s="385">
        <v>45.440984669338377</v>
      </c>
      <c r="S70" s="86"/>
      <c r="T70" s="397">
        <f t="shared" si="21"/>
        <v>-2.5148932973109672E-2</v>
      </c>
      <c r="U70" s="398">
        <f t="shared" si="22"/>
        <v>-0.15221052539167218</v>
      </c>
      <c r="V70" s="398">
        <f t="shared" si="23"/>
        <v>-0.3044210507833443</v>
      </c>
      <c r="W70" s="398">
        <f t="shared" si="24"/>
        <v>-0.45663157617501643</v>
      </c>
      <c r="X70" s="401">
        <f t="shared" si="25"/>
        <v>-0.60884210156668861</v>
      </c>
      <c r="Y70" s="333"/>
      <c r="Z70" s="334"/>
      <c r="AA70" s="334"/>
      <c r="AB70" s="72"/>
    </row>
    <row r="71" spans="1:28" ht="12.5" x14ac:dyDescent="0.25">
      <c r="A71" s="19">
        <v>109</v>
      </c>
      <c r="B71" s="27" t="s">
        <v>40</v>
      </c>
      <c r="C71" s="19">
        <v>5</v>
      </c>
      <c r="D71" s="20">
        <v>67532</v>
      </c>
      <c r="E71" s="114">
        <v>21</v>
      </c>
      <c r="F71" s="125">
        <f t="shared" si="19"/>
        <v>8.3699999999999992</v>
      </c>
      <c r="G71" s="123">
        <f t="shared" si="20"/>
        <v>-12.63</v>
      </c>
      <c r="H71" s="127">
        <v>188.71014447524891</v>
      </c>
      <c r="I71" s="131">
        <v>15.755456351037239</v>
      </c>
      <c r="J71" s="98">
        <v>-12.694520950380955</v>
      </c>
      <c r="K71" s="97">
        <v>-40.211599101010961</v>
      </c>
      <c r="L71" s="29"/>
      <c r="M71" s="15">
        <v>4.1306166095274577</v>
      </c>
      <c r="N71" s="145">
        <v>-25</v>
      </c>
      <c r="O71" s="145">
        <v>-47.546574611436775</v>
      </c>
      <c r="P71" s="145">
        <v>-47.546574611436775</v>
      </c>
      <c r="Q71" s="335">
        <v>-47.546574611436775</v>
      </c>
      <c r="R71" s="385">
        <v>-31.791118260399536</v>
      </c>
      <c r="S71" s="86"/>
      <c r="T71" s="397">
        <f t="shared" si="21"/>
        <v>-2.1888683414522141E-2</v>
      </c>
      <c r="U71" s="398">
        <f t="shared" si="22"/>
        <v>0.13247830459522</v>
      </c>
      <c r="V71" s="398">
        <f t="shared" si="23"/>
        <v>0.25195558375333105</v>
      </c>
      <c r="W71" s="398">
        <f t="shared" si="24"/>
        <v>0.25195558375333105</v>
      </c>
      <c r="X71" s="401">
        <f t="shared" si="25"/>
        <v>0.25195558375333105</v>
      </c>
      <c r="Y71" s="333"/>
      <c r="Z71" s="334"/>
      <c r="AA71" s="334"/>
      <c r="AB71" s="72"/>
    </row>
    <row r="72" spans="1:28" ht="12.5" x14ac:dyDescent="0.25">
      <c r="A72" s="19">
        <v>111</v>
      </c>
      <c r="B72" s="27" t="s">
        <v>41</v>
      </c>
      <c r="C72" s="19">
        <v>7</v>
      </c>
      <c r="D72" s="20">
        <v>18889</v>
      </c>
      <c r="E72" s="114">
        <v>20.5</v>
      </c>
      <c r="F72" s="125">
        <f t="shared" si="19"/>
        <v>7.8699999999999992</v>
      </c>
      <c r="G72" s="123">
        <f t="shared" si="20"/>
        <v>-12.63</v>
      </c>
      <c r="H72" s="127">
        <v>170.32340276165652</v>
      </c>
      <c r="I72" s="131">
        <v>236.7841600000699</v>
      </c>
      <c r="J72" s="98">
        <v>5.0883712383280795</v>
      </c>
      <c r="K72" s="97">
        <v>-143.06157623256257</v>
      </c>
      <c r="L72" s="29"/>
      <c r="M72" s="15">
        <v>4.1306166095274648</v>
      </c>
      <c r="N72" s="145">
        <v>-25</v>
      </c>
      <c r="O72" s="145">
        <v>-50</v>
      </c>
      <c r="P72" s="145">
        <v>-75</v>
      </c>
      <c r="Q72" s="335">
        <v>-100</v>
      </c>
      <c r="R72" s="385">
        <v>136.7841600000699</v>
      </c>
      <c r="S72" s="86"/>
      <c r="T72" s="397">
        <f t="shared" si="21"/>
        <v>-2.4251609247777171E-2</v>
      </c>
      <c r="U72" s="398">
        <f t="shared" si="22"/>
        <v>0.14677959455157175</v>
      </c>
      <c r="V72" s="398">
        <f t="shared" si="23"/>
        <v>0.29355918910314349</v>
      </c>
      <c r="W72" s="398">
        <f t="shared" si="24"/>
        <v>0.44033878365471524</v>
      </c>
      <c r="X72" s="401">
        <f t="shared" si="25"/>
        <v>0.58711837820628698</v>
      </c>
      <c r="Y72" s="333"/>
      <c r="Z72" s="334"/>
      <c r="AA72" s="334"/>
      <c r="AB72" s="72"/>
    </row>
    <row r="73" spans="1:28" ht="12.5" x14ac:dyDescent="0.25">
      <c r="A73" s="19">
        <v>139</v>
      </c>
      <c r="B73" s="27" t="s">
        <v>42</v>
      </c>
      <c r="C73" s="19">
        <v>17</v>
      </c>
      <c r="D73" s="20">
        <v>9862</v>
      </c>
      <c r="E73" s="114">
        <v>21.25</v>
      </c>
      <c r="F73" s="125">
        <f t="shared" si="19"/>
        <v>8.6199999999999992</v>
      </c>
      <c r="G73" s="123">
        <f t="shared" si="20"/>
        <v>-12.63</v>
      </c>
      <c r="H73" s="127">
        <v>141.39983277348054</v>
      </c>
      <c r="I73" s="131">
        <v>-342.83702855915607</v>
      </c>
      <c r="J73" s="98">
        <v>101.10971731874193</v>
      </c>
      <c r="K73" s="97">
        <v>125.26308943848193</v>
      </c>
      <c r="L73" s="29"/>
      <c r="M73" s="15">
        <v>4.1306166095274648</v>
      </c>
      <c r="N73" s="145">
        <v>25</v>
      </c>
      <c r="O73" s="145">
        <v>50</v>
      </c>
      <c r="P73" s="145">
        <v>58.089506908519184</v>
      </c>
      <c r="Q73" s="335">
        <v>58.089506908519184</v>
      </c>
      <c r="R73" s="385">
        <v>-284.74752165063688</v>
      </c>
      <c r="S73" s="86"/>
      <c r="T73" s="397">
        <f t="shared" si="21"/>
        <v>-2.9212316086290022E-2</v>
      </c>
      <c r="U73" s="398">
        <f t="shared" si="22"/>
        <v>-0.17680360372172049</v>
      </c>
      <c r="V73" s="398">
        <f t="shared" si="23"/>
        <v>-0.35360720744344099</v>
      </c>
      <c r="W73" s="398">
        <f t="shared" si="24"/>
        <v>-0.41081736639375882</v>
      </c>
      <c r="X73" s="401">
        <f t="shared" si="25"/>
        <v>-0.41081736639375882</v>
      </c>
      <c r="Y73" s="333"/>
      <c r="Z73" s="334"/>
      <c r="AA73" s="334"/>
      <c r="AB73" s="72"/>
    </row>
    <row r="74" spans="1:28" ht="12.5" x14ac:dyDescent="0.25">
      <c r="A74" s="19">
        <v>140</v>
      </c>
      <c r="B74" s="27" t="s">
        <v>43</v>
      </c>
      <c r="C74" s="19">
        <v>11</v>
      </c>
      <c r="D74" s="20">
        <v>21472</v>
      </c>
      <c r="E74" s="114">
        <v>20.5</v>
      </c>
      <c r="F74" s="125">
        <f t="shared" si="19"/>
        <v>7.8699999999999992</v>
      </c>
      <c r="G74" s="123">
        <f t="shared" si="20"/>
        <v>-12.63</v>
      </c>
      <c r="H74" s="127">
        <v>161.32887580788409</v>
      </c>
      <c r="I74" s="131">
        <v>-95.034808301223904</v>
      </c>
      <c r="J74" s="98">
        <v>191.30625413014403</v>
      </c>
      <c r="K74" s="97">
        <v>-106.98136458406302</v>
      </c>
      <c r="L74" s="29"/>
      <c r="M74" s="15">
        <v>4.1306166095274648</v>
      </c>
      <c r="N74" s="145">
        <v>-25</v>
      </c>
      <c r="O74" s="145">
        <v>-50</v>
      </c>
      <c r="P74" s="145">
        <v>-75</v>
      </c>
      <c r="Q74" s="335">
        <v>-100</v>
      </c>
      <c r="R74" s="385">
        <v>-195.0348083012239</v>
      </c>
      <c r="S74" s="86"/>
      <c r="T74" s="397">
        <f t="shared" si="21"/>
        <v>-2.5603702925732549E-2</v>
      </c>
      <c r="U74" s="398">
        <f t="shared" si="22"/>
        <v>0.15496295920248554</v>
      </c>
      <c r="V74" s="398">
        <f t="shared" si="23"/>
        <v>0.30992591840497108</v>
      </c>
      <c r="W74" s="398">
        <f t="shared" si="24"/>
        <v>0.46488887760745667</v>
      </c>
      <c r="X74" s="401">
        <f t="shared" si="25"/>
        <v>0.61985183680994216</v>
      </c>
      <c r="Y74" s="333"/>
      <c r="Z74" s="334"/>
      <c r="AA74" s="334"/>
      <c r="AB74" s="72"/>
    </row>
    <row r="75" spans="1:28" ht="12.5" x14ac:dyDescent="0.25">
      <c r="A75" s="19">
        <v>142</v>
      </c>
      <c r="B75" s="27" t="s">
        <v>44</v>
      </c>
      <c r="C75" s="19">
        <v>8</v>
      </c>
      <c r="D75" s="20">
        <v>6765</v>
      </c>
      <c r="E75" s="114">
        <v>21.25</v>
      </c>
      <c r="F75" s="125">
        <f t="shared" si="19"/>
        <v>8.6199999999999992</v>
      </c>
      <c r="G75" s="123">
        <f t="shared" si="20"/>
        <v>-12.63</v>
      </c>
      <c r="H75" s="127">
        <v>158.24468440845556</v>
      </c>
      <c r="I75" s="131">
        <v>25.502977476391806</v>
      </c>
      <c r="J75" s="98">
        <v>110.01048104462301</v>
      </c>
      <c r="K75" s="97">
        <v>-14.500661125455935</v>
      </c>
      <c r="L75" s="29"/>
      <c r="M75" s="15">
        <v>4.1306166095274577</v>
      </c>
      <c r="N75" s="145">
        <v>22.350358048607291</v>
      </c>
      <c r="O75" s="145">
        <v>22.350358048607291</v>
      </c>
      <c r="P75" s="145">
        <v>22.350358048607291</v>
      </c>
      <c r="Q75" s="335">
        <v>22.350358048607291</v>
      </c>
      <c r="R75" s="385">
        <v>47.853335524999096</v>
      </c>
      <c r="S75" s="86"/>
      <c r="T75" s="397">
        <f t="shared" si="21"/>
        <v>-2.6102719500300287E-2</v>
      </c>
      <c r="U75" s="398">
        <f t="shared" si="22"/>
        <v>-0.14123923424130533</v>
      </c>
      <c r="V75" s="398">
        <f t="shared" si="23"/>
        <v>-0.14123923424130533</v>
      </c>
      <c r="W75" s="398">
        <f t="shared" si="24"/>
        <v>-0.14123923424130533</v>
      </c>
      <c r="X75" s="401">
        <f t="shared" si="25"/>
        <v>-0.14123923424130533</v>
      </c>
      <c r="Y75" s="333"/>
      <c r="Z75" s="334"/>
      <c r="AA75" s="334"/>
      <c r="AB75" s="72"/>
    </row>
    <row r="76" spans="1:28" ht="12.5" x14ac:dyDescent="0.25">
      <c r="A76" s="19">
        <v>143</v>
      </c>
      <c r="B76" s="27" t="s">
        <v>45</v>
      </c>
      <c r="C76" s="19">
        <v>6</v>
      </c>
      <c r="D76" s="20">
        <v>7003</v>
      </c>
      <c r="E76" s="114">
        <v>22</v>
      </c>
      <c r="F76" s="125">
        <f t="shared" si="19"/>
        <v>9.3699999999999992</v>
      </c>
      <c r="G76" s="123">
        <f t="shared" si="20"/>
        <v>-12.63</v>
      </c>
      <c r="H76" s="127">
        <v>150.04363886737977</v>
      </c>
      <c r="I76" s="131">
        <v>133.52647994308558</v>
      </c>
      <c r="J76" s="98">
        <v>29.069595856968263</v>
      </c>
      <c r="K76" s="97">
        <v>-50.996875865077655</v>
      </c>
      <c r="L76" s="29"/>
      <c r="M76" s="15">
        <v>4.1306166095274648</v>
      </c>
      <c r="N76" s="145">
        <v>25</v>
      </c>
      <c r="O76" s="145">
        <v>25.033559851588308</v>
      </c>
      <c r="P76" s="145">
        <v>25.033559851588308</v>
      </c>
      <c r="Q76" s="335">
        <v>25.033559851588308</v>
      </c>
      <c r="R76" s="385">
        <v>158.56003979467388</v>
      </c>
      <c r="S76" s="86"/>
      <c r="T76" s="397">
        <f t="shared" si="21"/>
        <v>-2.7529435041084446E-2</v>
      </c>
      <c r="U76" s="398">
        <f t="shared" si="22"/>
        <v>-0.16661819313844384</v>
      </c>
      <c r="V76" s="398">
        <f t="shared" si="23"/>
        <v>-0.16684186041178936</v>
      </c>
      <c r="W76" s="398">
        <f t="shared" si="24"/>
        <v>-0.16684186041178936</v>
      </c>
      <c r="X76" s="401">
        <f t="shared" si="25"/>
        <v>-0.16684186041178936</v>
      </c>
      <c r="Y76" s="333"/>
      <c r="Z76" s="334"/>
      <c r="AA76" s="334"/>
      <c r="AB76" s="72"/>
    </row>
    <row r="77" spans="1:28" ht="12.5" x14ac:dyDescent="0.25">
      <c r="A77" s="19">
        <v>145</v>
      </c>
      <c r="B77" s="27" t="s">
        <v>46</v>
      </c>
      <c r="C77" s="19">
        <v>14</v>
      </c>
      <c r="D77" s="20">
        <v>12187</v>
      </c>
      <c r="E77" s="114">
        <v>21</v>
      </c>
      <c r="F77" s="125">
        <f t="shared" si="19"/>
        <v>8.3699999999999992</v>
      </c>
      <c r="G77" s="123">
        <f t="shared" si="20"/>
        <v>-12.63</v>
      </c>
      <c r="H77" s="127">
        <v>159.57506671964438</v>
      </c>
      <c r="I77" s="131">
        <v>101.33596086040258</v>
      </c>
      <c r="J77" s="98">
        <v>11.958428860139463</v>
      </c>
      <c r="K77" s="97">
        <v>26.062293973049449</v>
      </c>
      <c r="L77" s="29"/>
      <c r="M77" s="15">
        <v>4.1306166095274506</v>
      </c>
      <c r="N77" s="145">
        <v>-25</v>
      </c>
      <c r="O77" s="145">
        <v>-29.201496017677869</v>
      </c>
      <c r="P77" s="145">
        <v>-29.201496017677869</v>
      </c>
      <c r="Q77" s="335">
        <v>-29.201496017677869</v>
      </c>
      <c r="R77" s="385">
        <v>72.134464842724711</v>
      </c>
      <c r="S77" s="86"/>
      <c r="T77" s="397">
        <f t="shared" si="21"/>
        <v>-2.5885100313224271E-2</v>
      </c>
      <c r="U77" s="398">
        <f t="shared" si="22"/>
        <v>0.15666607894278506</v>
      </c>
      <c r="V77" s="398">
        <f t="shared" si="23"/>
        <v>0.18299535521411778</v>
      </c>
      <c r="W77" s="398">
        <f t="shared" si="24"/>
        <v>0.18299535521411778</v>
      </c>
      <c r="X77" s="401">
        <f t="shared" si="25"/>
        <v>0.18299535521411778</v>
      </c>
      <c r="Y77" s="333"/>
      <c r="Z77" s="334"/>
      <c r="AA77" s="334"/>
      <c r="AB77" s="72"/>
    </row>
    <row r="78" spans="1:28" ht="12.5" x14ac:dyDescent="0.25">
      <c r="A78" s="19">
        <v>146</v>
      </c>
      <c r="B78" s="27" t="s">
        <v>47</v>
      </c>
      <c r="C78" s="19">
        <v>12</v>
      </c>
      <c r="D78" s="20">
        <v>4973</v>
      </c>
      <c r="E78" s="114">
        <v>21</v>
      </c>
      <c r="F78" s="125">
        <f t="shared" si="19"/>
        <v>8.3699999999999992</v>
      </c>
      <c r="G78" s="123">
        <f t="shared" si="20"/>
        <v>-12.63</v>
      </c>
      <c r="H78" s="127">
        <v>135.40965899249017</v>
      </c>
      <c r="I78" s="131">
        <v>-98.092814627711974</v>
      </c>
      <c r="J78" s="98">
        <v>18.685270101116931</v>
      </c>
      <c r="K78" s="97">
        <v>-125.32663355562032</v>
      </c>
      <c r="L78" s="29"/>
      <c r="M78" s="15">
        <v>4.1306166095274506</v>
      </c>
      <c r="N78" s="145">
        <v>-13.025912872231885</v>
      </c>
      <c r="O78" s="145">
        <v>-13.025912872231885</v>
      </c>
      <c r="P78" s="145">
        <v>-13.025912872231885</v>
      </c>
      <c r="Q78" s="335">
        <v>-13.025912872231885</v>
      </c>
      <c r="R78" s="385">
        <v>-111.11872749994386</v>
      </c>
      <c r="S78" s="86"/>
      <c r="T78" s="397">
        <f t="shared" si="21"/>
        <v>-3.0504593544220762E-2</v>
      </c>
      <c r="U78" s="398">
        <f t="shared" si="22"/>
        <v>9.6196334657000379E-2</v>
      </c>
      <c r="V78" s="398">
        <f t="shared" si="23"/>
        <v>9.6196334657000379E-2</v>
      </c>
      <c r="W78" s="398">
        <f t="shared" si="24"/>
        <v>9.6196334657000379E-2</v>
      </c>
      <c r="X78" s="401">
        <f t="shared" si="25"/>
        <v>9.6196334657000379E-2</v>
      </c>
      <c r="Y78" s="333"/>
      <c r="Z78" s="334"/>
      <c r="AA78" s="334"/>
      <c r="AB78" s="72"/>
    </row>
    <row r="79" spans="1:28" ht="12.5" x14ac:dyDescent="0.25">
      <c r="A79" s="19">
        <v>148</v>
      </c>
      <c r="B79" s="27" t="s">
        <v>48</v>
      </c>
      <c r="C79" s="19">
        <v>19</v>
      </c>
      <c r="D79" s="20">
        <v>6930</v>
      </c>
      <c r="E79" s="114">
        <v>19</v>
      </c>
      <c r="F79" s="125">
        <f t="shared" si="19"/>
        <v>6.3699999999999992</v>
      </c>
      <c r="G79" s="123">
        <f t="shared" si="20"/>
        <v>-12.63</v>
      </c>
      <c r="H79" s="127">
        <v>178.40223268794702</v>
      </c>
      <c r="I79" s="131">
        <v>24.308261055256338</v>
      </c>
      <c r="J79" s="98">
        <v>385.78172366094748</v>
      </c>
      <c r="K79" s="97">
        <v>-22.71652480848843</v>
      </c>
      <c r="L79" s="29"/>
      <c r="M79" s="15">
        <v>4.1306166095274577</v>
      </c>
      <c r="N79" s="145">
        <v>-24.999999999999972</v>
      </c>
      <c r="O79" s="145">
        <v>-49.999999999999972</v>
      </c>
      <c r="P79" s="145">
        <v>-74.999999999999972</v>
      </c>
      <c r="Q79" s="335">
        <v>-99.999999999999972</v>
      </c>
      <c r="R79" s="385">
        <v>-75.691738944743634</v>
      </c>
      <c r="S79" s="86"/>
      <c r="T79" s="397">
        <f t="shared" si="21"/>
        <v>-2.3153390780442429E-2</v>
      </c>
      <c r="U79" s="398">
        <f t="shared" si="22"/>
        <v>0.14013277537691371</v>
      </c>
      <c r="V79" s="398">
        <f t="shared" si="23"/>
        <v>0.28026555075382759</v>
      </c>
      <c r="W79" s="398">
        <f t="shared" si="24"/>
        <v>0.42039832613074146</v>
      </c>
      <c r="X79" s="401">
        <f t="shared" si="25"/>
        <v>0.56053110150765528</v>
      </c>
      <c r="Y79" s="333"/>
      <c r="Z79" s="334"/>
      <c r="AA79" s="334"/>
      <c r="AB79" s="72"/>
    </row>
    <row r="80" spans="1:28" ht="12.5" x14ac:dyDescent="0.25">
      <c r="A80" s="19">
        <v>149</v>
      </c>
      <c r="B80" s="27" t="s">
        <v>49</v>
      </c>
      <c r="C80" s="19">
        <v>1</v>
      </c>
      <c r="D80" s="20">
        <v>5403</v>
      </c>
      <c r="E80" s="114">
        <v>20.75</v>
      </c>
      <c r="F80" s="125">
        <f t="shared" si="19"/>
        <v>8.1199999999999992</v>
      </c>
      <c r="G80" s="123">
        <f t="shared" si="20"/>
        <v>-12.63</v>
      </c>
      <c r="H80" s="127">
        <v>209.88184816134807</v>
      </c>
      <c r="I80" s="131">
        <v>-1.1242001372441723</v>
      </c>
      <c r="J80" s="98">
        <v>90.913756740913996</v>
      </c>
      <c r="K80" s="97">
        <v>-21.770317525462048</v>
      </c>
      <c r="L80" s="29"/>
      <c r="M80" s="15">
        <v>4.1306166095274577</v>
      </c>
      <c r="N80" s="145">
        <v>-25</v>
      </c>
      <c r="O80" s="145">
        <v>-26.588853100058593</v>
      </c>
      <c r="P80" s="145">
        <v>-26.588853100058593</v>
      </c>
      <c r="Q80" s="335">
        <v>-26.588853100058593</v>
      </c>
      <c r="R80" s="385">
        <v>-27.713053237302766</v>
      </c>
      <c r="S80" s="86"/>
      <c r="T80" s="397">
        <f t="shared" si="21"/>
        <v>-1.9680675797899484E-2</v>
      </c>
      <c r="U80" s="398">
        <f t="shared" si="22"/>
        <v>0.11911463625373206</v>
      </c>
      <c r="V80" s="398">
        <f t="shared" si="23"/>
        <v>0.12668486261669581</v>
      </c>
      <c r="W80" s="398">
        <f t="shared" si="24"/>
        <v>0.12668486261669581</v>
      </c>
      <c r="X80" s="401">
        <f t="shared" si="25"/>
        <v>0.12668486261669581</v>
      </c>
      <c r="Y80" s="333"/>
      <c r="Z80" s="334"/>
      <c r="AA80" s="334"/>
      <c r="AB80" s="72"/>
    </row>
    <row r="81" spans="1:28" ht="12.5" x14ac:dyDescent="0.25">
      <c r="A81" s="19">
        <v>151</v>
      </c>
      <c r="B81" s="27" t="s">
        <v>50</v>
      </c>
      <c r="C81" s="19">
        <v>14</v>
      </c>
      <c r="D81" s="20">
        <v>1976</v>
      </c>
      <c r="E81" s="114">
        <v>22</v>
      </c>
      <c r="F81" s="125">
        <f t="shared" si="19"/>
        <v>9.3699999999999992</v>
      </c>
      <c r="G81" s="123">
        <f t="shared" si="20"/>
        <v>-12.63</v>
      </c>
      <c r="H81" s="127">
        <v>128.54926136044489</v>
      </c>
      <c r="I81" s="131">
        <v>-326.14965934615282</v>
      </c>
      <c r="J81" s="98">
        <v>416.07912042208977</v>
      </c>
      <c r="K81" s="97">
        <v>24.303281572066851</v>
      </c>
      <c r="L81" s="29"/>
      <c r="M81" s="15">
        <v>4.1306166095274648</v>
      </c>
      <c r="N81" s="145">
        <v>25</v>
      </c>
      <c r="O81" s="145">
        <v>50</v>
      </c>
      <c r="P81" s="145">
        <v>75</v>
      </c>
      <c r="Q81" s="335">
        <v>100</v>
      </c>
      <c r="R81" s="385">
        <v>-226.14965934615282</v>
      </c>
      <c r="S81" s="86"/>
      <c r="T81" s="397">
        <f t="shared" si="21"/>
        <v>-3.2132558101173748E-2</v>
      </c>
      <c r="U81" s="398">
        <f t="shared" si="22"/>
        <v>-0.19447797471119968</v>
      </c>
      <c r="V81" s="398">
        <f t="shared" si="23"/>
        <v>-0.38895594942239936</v>
      </c>
      <c r="W81" s="398">
        <f t="shared" si="24"/>
        <v>-0.58343392413359907</v>
      </c>
      <c r="X81" s="401">
        <f t="shared" si="25"/>
        <v>-0.77791189884479872</v>
      </c>
      <c r="Y81" s="333"/>
      <c r="Z81" s="334"/>
      <c r="AA81" s="334"/>
      <c r="AB81" s="72"/>
    </row>
    <row r="82" spans="1:28" ht="12.5" x14ac:dyDescent="0.25">
      <c r="A82" s="19">
        <v>152</v>
      </c>
      <c r="B82" s="27" t="s">
        <v>51</v>
      </c>
      <c r="C82" s="19">
        <v>15</v>
      </c>
      <c r="D82" s="20">
        <v>4601</v>
      </c>
      <c r="E82" s="114">
        <v>21.5</v>
      </c>
      <c r="F82" s="125">
        <f t="shared" si="19"/>
        <v>8.8699999999999992</v>
      </c>
      <c r="G82" s="123">
        <f t="shared" si="20"/>
        <v>-12.63</v>
      </c>
      <c r="H82" s="127">
        <v>148.40433443344875</v>
      </c>
      <c r="I82" s="131">
        <v>-41.564195287967507</v>
      </c>
      <c r="J82" s="98">
        <v>320.29605063770731</v>
      </c>
      <c r="K82" s="97">
        <v>-33.497226026988756</v>
      </c>
      <c r="L82" s="29"/>
      <c r="M82" s="15">
        <v>4.1306166095274577</v>
      </c>
      <c r="N82" s="145">
        <v>16.893297193871909</v>
      </c>
      <c r="O82" s="145">
        <v>16.893297193871909</v>
      </c>
      <c r="P82" s="145">
        <v>16.893297193871909</v>
      </c>
      <c r="Q82" s="335">
        <v>16.893297193871909</v>
      </c>
      <c r="R82" s="385">
        <v>-24.670898094095598</v>
      </c>
      <c r="S82" s="86"/>
      <c r="T82" s="397">
        <f t="shared" si="21"/>
        <v>-2.7833530774532829E-2</v>
      </c>
      <c r="U82" s="398">
        <f t="shared" si="22"/>
        <v>-0.11383290965431762</v>
      </c>
      <c r="V82" s="398">
        <f t="shared" si="23"/>
        <v>-0.11383290965431762</v>
      </c>
      <c r="W82" s="398">
        <f t="shared" si="24"/>
        <v>-0.11383290965431762</v>
      </c>
      <c r="X82" s="401">
        <f t="shared" si="25"/>
        <v>-0.11383290965431762</v>
      </c>
      <c r="Y82" s="333"/>
      <c r="Z82" s="334"/>
      <c r="AA82" s="334"/>
      <c r="AB82" s="72"/>
    </row>
    <row r="83" spans="1:28" ht="12.5" x14ac:dyDescent="0.25">
      <c r="A83" s="19">
        <v>153</v>
      </c>
      <c r="B83" s="27" t="s">
        <v>52</v>
      </c>
      <c r="C83" s="19">
        <v>9</v>
      </c>
      <c r="D83" s="20">
        <v>26932</v>
      </c>
      <c r="E83" s="114">
        <v>20</v>
      </c>
      <c r="F83" s="125">
        <f t="shared" si="19"/>
        <v>7.3699999999999992</v>
      </c>
      <c r="G83" s="123">
        <f t="shared" si="20"/>
        <v>-12.63</v>
      </c>
      <c r="H83" s="127">
        <v>183.40923348637639</v>
      </c>
      <c r="I83" s="131">
        <v>120.14834219599622</v>
      </c>
      <c r="J83" s="98">
        <v>40.73159272848973</v>
      </c>
      <c r="K83" s="97">
        <v>-276.70516681396606</v>
      </c>
      <c r="L83" s="29"/>
      <c r="M83" s="15">
        <v>4.1306166095274506</v>
      </c>
      <c r="N83" s="145">
        <v>-24.999999999999986</v>
      </c>
      <c r="O83" s="145">
        <v>-49.999999999999986</v>
      </c>
      <c r="P83" s="145">
        <v>-74.999999999999986</v>
      </c>
      <c r="Q83" s="335">
        <v>-99.999999999999986</v>
      </c>
      <c r="R83" s="385">
        <v>20.148342195996236</v>
      </c>
      <c r="S83" s="86"/>
      <c r="T83" s="397">
        <f t="shared" si="21"/>
        <v>-2.2521312209912658E-2</v>
      </c>
      <c r="U83" s="398">
        <f t="shared" si="22"/>
        <v>0.13630720506695199</v>
      </c>
      <c r="V83" s="398">
        <f t="shared" si="23"/>
        <v>0.27261441013390408</v>
      </c>
      <c r="W83" s="398">
        <f t="shared" si="24"/>
        <v>0.40892161520085613</v>
      </c>
      <c r="X83" s="401">
        <f t="shared" si="25"/>
        <v>0.54522882026780817</v>
      </c>
      <c r="Y83" s="333"/>
      <c r="Z83" s="334"/>
      <c r="AA83" s="334"/>
      <c r="AB83" s="72"/>
    </row>
    <row r="84" spans="1:28" ht="12.5" x14ac:dyDescent="0.25">
      <c r="A84" s="19">
        <v>165</v>
      </c>
      <c r="B84" s="27" t="s">
        <v>53</v>
      </c>
      <c r="C84" s="19">
        <v>5</v>
      </c>
      <c r="D84" s="20">
        <v>16447</v>
      </c>
      <c r="E84" s="114">
        <v>21</v>
      </c>
      <c r="F84" s="125">
        <f t="shared" si="19"/>
        <v>8.3699999999999992</v>
      </c>
      <c r="G84" s="123">
        <f t="shared" si="20"/>
        <v>-12.63</v>
      </c>
      <c r="H84" s="127">
        <v>184.32478416787743</v>
      </c>
      <c r="I84" s="131">
        <v>-45.16649425859751</v>
      </c>
      <c r="J84" s="98">
        <v>140.6552719722535</v>
      </c>
      <c r="K84" s="97">
        <v>79.14613942802103</v>
      </c>
      <c r="L84" s="29"/>
      <c r="M84" s="15">
        <v>4.1306166095274577</v>
      </c>
      <c r="N84" s="145">
        <v>15.822435406018837</v>
      </c>
      <c r="O84" s="145">
        <v>15.822435406018837</v>
      </c>
      <c r="P84" s="145">
        <v>15.822435406018837</v>
      </c>
      <c r="Q84" s="335">
        <v>15.822435406018837</v>
      </c>
      <c r="R84" s="385">
        <v>-29.344058852578673</v>
      </c>
      <c r="S84" s="86"/>
      <c r="T84" s="397">
        <f t="shared" si="21"/>
        <v>-2.2409447694051916E-2</v>
      </c>
      <c r="U84" s="398">
        <f t="shared" si="22"/>
        <v>-8.5839977935947248E-2</v>
      </c>
      <c r="V84" s="398">
        <f t="shared" si="23"/>
        <v>-8.5839977935947248E-2</v>
      </c>
      <c r="W84" s="398">
        <f t="shared" si="24"/>
        <v>-8.5839977935947248E-2</v>
      </c>
      <c r="X84" s="401">
        <f t="shared" si="25"/>
        <v>-8.5839977935947248E-2</v>
      </c>
      <c r="Y84" s="333"/>
      <c r="Z84" s="334"/>
      <c r="AA84" s="334"/>
      <c r="AB84" s="72"/>
    </row>
    <row r="85" spans="1:28" ht="12.5" x14ac:dyDescent="0.25">
      <c r="A85" s="19">
        <v>167</v>
      </c>
      <c r="B85" s="27" t="s">
        <v>54</v>
      </c>
      <c r="C85" s="19">
        <v>12</v>
      </c>
      <c r="D85" s="20">
        <v>76551</v>
      </c>
      <c r="E85" s="114">
        <v>20.5</v>
      </c>
      <c r="F85" s="125">
        <f t="shared" si="19"/>
        <v>7.8699999999999992</v>
      </c>
      <c r="G85" s="123">
        <f t="shared" si="20"/>
        <v>-12.63</v>
      </c>
      <c r="H85" s="127">
        <v>161.37555156068814</v>
      </c>
      <c r="I85" s="131">
        <v>2.3362821137495096</v>
      </c>
      <c r="J85" s="98">
        <v>68.345652172432764</v>
      </c>
      <c r="K85" s="97">
        <v>-39.568799011928249</v>
      </c>
      <c r="L85" s="29"/>
      <c r="M85" s="15">
        <v>4.1306166095274577</v>
      </c>
      <c r="N85" s="145">
        <v>-25.000000000000004</v>
      </c>
      <c r="O85" s="145">
        <v>-50.000000000000007</v>
      </c>
      <c r="P85" s="145">
        <v>-75</v>
      </c>
      <c r="Q85" s="335">
        <v>-82.417340432747224</v>
      </c>
      <c r="R85" s="385">
        <v>-80.081058318997719</v>
      </c>
      <c r="S85" s="86"/>
      <c r="T85" s="397">
        <f t="shared" si="21"/>
        <v>-2.5596297391888796E-2</v>
      </c>
      <c r="U85" s="398">
        <f t="shared" si="22"/>
        <v>0.15491813820756059</v>
      </c>
      <c r="V85" s="398">
        <f t="shared" si="23"/>
        <v>0.30983627641512118</v>
      </c>
      <c r="W85" s="398">
        <f t="shared" si="24"/>
        <v>0.46475441462268169</v>
      </c>
      <c r="X85" s="401">
        <f t="shared" si="25"/>
        <v>0.51071763743439613</v>
      </c>
      <c r="Y85" s="333"/>
      <c r="Z85" s="334"/>
      <c r="AA85" s="334"/>
      <c r="AB85" s="72"/>
    </row>
    <row r="86" spans="1:28" ht="12.5" x14ac:dyDescent="0.25">
      <c r="A86" s="19">
        <v>169</v>
      </c>
      <c r="B86" s="27" t="s">
        <v>55</v>
      </c>
      <c r="C86" s="19">
        <v>5</v>
      </c>
      <c r="D86" s="20">
        <v>5195</v>
      </c>
      <c r="E86" s="114">
        <v>21.25</v>
      </c>
      <c r="F86" s="125">
        <f t="shared" si="19"/>
        <v>8.6199999999999992</v>
      </c>
      <c r="G86" s="123">
        <f t="shared" si="20"/>
        <v>-12.63</v>
      </c>
      <c r="H86" s="127">
        <v>167.13288477900178</v>
      </c>
      <c r="I86" s="131">
        <v>81.428761442184907</v>
      </c>
      <c r="J86" s="98">
        <v>174.51755097317607</v>
      </c>
      <c r="K86" s="97">
        <v>-119.36384182893215</v>
      </c>
      <c r="L86" s="29"/>
      <c r="M86" s="15">
        <v>4.1306166095274648</v>
      </c>
      <c r="N86" s="145">
        <v>-25</v>
      </c>
      <c r="O86" s="145">
        <v>-31.257049570539543</v>
      </c>
      <c r="P86" s="145">
        <v>-31.257049570539543</v>
      </c>
      <c r="Q86" s="335">
        <v>-31.257049570539543</v>
      </c>
      <c r="R86" s="385">
        <v>50.171711871645364</v>
      </c>
      <c r="S86" s="86"/>
      <c r="T86" s="397">
        <f t="shared" si="21"/>
        <v>-2.4714565389027658E-2</v>
      </c>
      <c r="U86" s="398">
        <f t="shared" si="22"/>
        <v>0.14958157416511575</v>
      </c>
      <c r="V86" s="398">
        <f t="shared" si="23"/>
        <v>0.18701914714073439</v>
      </c>
      <c r="W86" s="398">
        <f t="shared" si="24"/>
        <v>0.18701914714073439</v>
      </c>
      <c r="X86" s="401">
        <f t="shared" si="25"/>
        <v>0.18701914714073439</v>
      </c>
      <c r="Y86" s="333"/>
      <c r="Z86" s="334"/>
      <c r="AA86" s="334"/>
      <c r="AB86" s="72"/>
    </row>
    <row r="87" spans="1:28" ht="12.5" x14ac:dyDescent="0.25">
      <c r="A87" s="19">
        <v>171</v>
      </c>
      <c r="B87" s="27" t="s">
        <v>56</v>
      </c>
      <c r="C87" s="19">
        <v>10</v>
      </c>
      <c r="D87" s="20">
        <v>4812</v>
      </c>
      <c r="E87" s="114">
        <v>21.25</v>
      </c>
      <c r="F87" s="125">
        <f t="shared" si="19"/>
        <v>8.6199999999999992</v>
      </c>
      <c r="G87" s="123">
        <f t="shared" si="20"/>
        <v>-12.63</v>
      </c>
      <c r="H87" s="127">
        <v>154.9749707324882</v>
      </c>
      <c r="I87" s="131">
        <v>29.932587063916227</v>
      </c>
      <c r="J87" s="98">
        <v>53.210755915148994</v>
      </c>
      <c r="K87" s="97">
        <v>-87.84870803052992</v>
      </c>
      <c r="L87" s="29"/>
      <c r="M87" s="15">
        <v>4.1306166095274541</v>
      </c>
      <c r="N87" s="145">
        <v>25.000000000000004</v>
      </c>
      <c r="O87" s="145">
        <v>46.584898301665007</v>
      </c>
      <c r="P87" s="145">
        <v>46.584898301665007</v>
      </c>
      <c r="Q87" s="335">
        <v>46.584898301665007</v>
      </c>
      <c r="R87" s="385">
        <v>76.517485365581237</v>
      </c>
      <c r="S87" s="86"/>
      <c r="T87" s="397">
        <f t="shared" si="21"/>
        <v>-2.665344339156266E-2</v>
      </c>
      <c r="U87" s="398">
        <f t="shared" si="22"/>
        <v>-0.16131637181047795</v>
      </c>
      <c r="V87" s="398">
        <f t="shared" si="23"/>
        <v>-0.30059627100738773</v>
      </c>
      <c r="W87" s="398">
        <f t="shared" si="24"/>
        <v>-0.30059627100738773</v>
      </c>
      <c r="X87" s="401">
        <f t="shared" si="25"/>
        <v>-0.30059627100738773</v>
      </c>
      <c r="Y87" s="333"/>
      <c r="Z87" s="334"/>
      <c r="AA87" s="334"/>
      <c r="AB87" s="72"/>
    </row>
    <row r="88" spans="1:28" ht="12.5" x14ac:dyDescent="0.25">
      <c r="A88" s="19">
        <v>172</v>
      </c>
      <c r="B88" s="27" t="s">
        <v>57</v>
      </c>
      <c r="C88" s="19">
        <v>13</v>
      </c>
      <c r="D88" s="20">
        <v>4467</v>
      </c>
      <c r="E88" s="114">
        <v>21</v>
      </c>
      <c r="F88" s="125">
        <f t="shared" si="19"/>
        <v>8.3699999999999992</v>
      </c>
      <c r="G88" s="123">
        <f t="shared" si="20"/>
        <v>-12.63</v>
      </c>
      <c r="H88" s="127">
        <v>139.44361398162391</v>
      </c>
      <c r="I88" s="131">
        <v>-228.73963945211798</v>
      </c>
      <c r="J88" s="98">
        <v>507.90593060462055</v>
      </c>
      <c r="K88" s="97">
        <v>-222.8642469170365</v>
      </c>
      <c r="L88" s="29"/>
      <c r="M88" s="15">
        <v>4.1306166095274648</v>
      </c>
      <c r="N88" s="145">
        <v>25</v>
      </c>
      <c r="O88" s="145">
        <v>50</v>
      </c>
      <c r="P88" s="145">
        <v>75</v>
      </c>
      <c r="Q88" s="335">
        <v>100</v>
      </c>
      <c r="R88" s="385">
        <v>-128.73963945211798</v>
      </c>
      <c r="S88" s="86"/>
      <c r="T88" s="397">
        <f t="shared" si="21"/>
        <v>-2.9622128196360457E-2</v>
      </c>
      <c r="U88" s="398">
        <f t="shared" si="22"/>
        <v>-0.17928393625321945</v>
      </c>
      <c r="V88" s="398">
        <f t="shared" si="23"/>
        <v>-0.3585678725064389</v>
      </c>
      <c r="W88" s="398">
        <f t="shared" si="24"/>
        <v>-0.53785180875965832</v>
      </c>
      <c r="X88" s="401">
        <f t="shared" si="25"/>
        <v>-0.7171357450128778</v>
      </c>
      <c r="Y88" s="333"/>
      <c r="Z88" s="334"/>
      <c r="AA88" s="334"/>
      <c r="AB88" s="72"/>
    </row>
    <row r="89" spans="1:28" ht="12.5" x14ac:dyDescent="0.25">
      <c r="A89" s="19">
        <v>176</v>
      </c>
      <c r="B89" s="27" t="s">
        <v>58</v>
      </c>
      <c r="C89" s="19">
        <v>12</v>
      </c>
      <c r="D89" s="20">
        <v>4709</v>
      </c>
      <c r="E89" s="114">
        <v>20.75</v>
      </c>
      <c r="F89" s="125">
        <f t="shared" si="19"/>
        <v>8.1199999999999992</v>
      </c>
      <c r="G89" s="123">
        <f t="shared" si="20"/>
        <v>-12.63</v>
      </c>
      <c r="H89" s="127">
        <v>126.49106574037559</v>
      </c>
      <c r="I89" s="131">
        <v>-72.939325103792171</v>
      </c>
      <c r="J89" s="98">
        <v>237.29490216693694</v>
      </c>
      <c r="K89" s="97">
        <v>-61.103355441163956</v>
      </c>
      <c r="L89" s="29"/>
      <c r="M89" s="15">
        <v>4.1306166095274506</v>
      </c>
      <c r="N89" s="145">
        <v>25</v>
      </c>
      <c r="O89" s="145">
        <v>36.465426389692425</v>
      </c>
      <c r="P89" s="145">
        <v>36.465426389692425</v>
      </c>
      <c r="Q89" s="335">
        <v>36.465426389692425</v>
      </c>
      <c r="R89" s="385">
        <v>-36.473898714099747</v>
      </c>
      <c r="S89" s="86"/>
      <c r="T89" s="397">
        <f t="shared" si="21"/>
        <v>-3.2655402066147421E-2</v>
      </c>
      <c r="U89" s="398">
        <f t="shared" si="22"/>
        <v>-0.19764241730173099</v>
      </c>
      <c r="V89" s="398">
        <f t="shared" si="23"/>
        <v>-0.28828460078388574</v>
      </c>
      <c r="W89" s="398">
        <f t="shared" si="24"/>
        <v>-0.28828460078388574</v>
      </c>
      <c r="X89" s="401">
        <f t="shared" si="25"/>
        <v>-0.28828460078388574</v>
      </c>
      <c r="Y89" s="333"/>
      <c r="Z89" s="334"/>
      <c r="AA89" s="334"/>
      <c r="AB89" s="72"/>
    </row>
    <row r="90" spans="1:28" ht="12.5" x14ac:dyDescent="0.25">
      <c r="A90" s="19">
        <v>177</v>
      </c>
      <c r="B90" s="27" t="s">
        <v>59</v>
      </c>
      <c r="C90" s="19">
        <v>6</v>
      </c>
      <c r="D90" s="20">
        <v>1884</v>
      </c>
      <c r="E90" s="114">
        <v>21</v>
      </c>
      <c r="F90" s="125">
        <f t="shared" si="19"/>
        <v>8.3699999999999992</v>
      </c>
      <c r="G90" s="123">
        <f t="shared" si="20"/>
        <v>-12.63</v>
      </c>
      <c r="H90" s="127">
        <v>153.56330236132993</v>
      </c>
      <c r="I90" s="131">
        <v>-100.78477827262533</v>
      </c>
      <c r="J90" s="98">
        <v>158.66193923034118</v>
      </c>
      <c r="K90" s="97">
        <v>-61.623755711835088</v>
      </c>
      <c r="L90" s="29"/>
      <c r="M90" s="15">
        <v>4.1306166095274506</v>
      </c>
      <c r="N90" s="145">
        <v>23.9457569780066</v>
      </c>
      <c r="O90" s="145">
        <v>23.9457569780066</v>
      </c>
      <c r="P90" s="145">
        <v>23.9457569780066</v>
      </c>
      <c r="Q90" s="335">
        <v>23.9457569780066</v>
      </c>
      <c r="R90" s="385">
        <v>-76.839021294618732</v>
      </c>
      <c r="S90" s="86"/>
      <c r="T90" s="397">
        <f t="shared" si="21"/>
        <v>-2.6898461715861199E-2</v>
      </c>
      <c r="U90" s="398">
        <f t="shared" si="22"/>
        <v>-0.15593411062275112</v>
      </c>
      <c r="V90" s="398">
        <f t="shared" si="23"/>
        <v>-0.15593411062275112</v>
      </c>
      <c r="W90" s="398">
        <f t="shared" si="24"/>
        <v>-0.15593411062275112</v>
      </c>
      <c r="X90" s="401">
        <f t="shared" si="25"/>
        <v>-0.15593411062275112</v>
      </c>
      <c r="Y90" s="333"/>
      <c r="Z90" s="334"/>
      <c r="AA90" s="334"/>
      <c r="AB90" s="72"/>
    </row>
    <row r="91" spans="1:28" ht="12.5" x14ac:dyDescent="0.25">
      <c r="A91" s="19">
        <v>178</v>
      </c>
      <c r="B91" s="27" t="s">
        <v>60</v>
      </c>
      <c r="C91" s="19">
        <v>10</v>
      </c>
      <c r="D91" s="20">
        <v>6225</v>
      </c>
      <c r="E91" s="114">
        <v>20.75</v>
      </c>
      <c r="F91" s="125">
        <f t="shared" si="19"/>
        <v>8.1199999999999992</v>
      </c>
      <c r="G91" s="123">
        <f t="shared" si="20"/>
        <v>-12.63</v>
      </c>
      <c r="H91" s="127">
        <v>137.38362316260117</v>
      </c>
      <c r="I91" s="131">
        <v>125.50163136214496</v>
      </c>
      <c r="J91" s="98">
        <v>191.49266711195864</v>
      </c>
      <c r="K91" s="97">
        <v>-166.05443841704667</v>
      </c>
      <c r="L91" s="29"/>
      <c r="M91" s="15">
        <v>4.1306166095274648</v>
      </c>
      <c r="N91" s="145">
        <v>-25</v>
      </c>
      <c r="O91" s="145">
        <v>-50</v>
      </c>
      <c r="P91" s="145">
        <v>-75</v>
      </c>
      <c r="Q91" s="335">
        <v>-100</v>
      </c>
      <c r="R91" s="385">
        <v>25.501631362144963</v>
      </c>
      <c r="S91" s="86"/>
      <c r="T91" s="397">
        <f t="shared" si="21"/>
        <v>-3.006629549024668E-2</v>
      </c>
      <c r="U91" s="398">
        <f t="shared" si="22"/>
        <v>0.18197219890183786</v>
      </c>
      <c r="V91" s="398">
        <f t="shared" si="23"/>
        <v>0.36394439780367571</v>
      </c>
      <c r="W91" s="398">
        <f t="shared" si="24"/>
        <v>0.54591659670551362</v>
      </c>
      <c r="X91" s="401">
        <f t="shared" si="25"/>
        <v>0.72788879560735142</v>
      </c>
      <c r="Y91" s="333"/>
      <c r="Z91" s="334"/>
      <c r="AA91" s="334"/>
      <c r="AB91" s="72"/>
    </row>
    <row r="92" spans="1:28" ht="12.5" x14ac:dyDescent="0.25">
      <c r="A92" s="19">
        <v>179</v>
      </c>
      <c r="B92" s="27" t="s">
        <v>61</v>
      </c>
      <c r="C92" s="19">
        <v>13</v>
      </c>
      <c r="D92" s="20">
        <v>141305</v>
      </c>
      <c r="E92" s="114">
        <v>20</v>
      </c>
      <c r="F92" s="125">
        <f t="shared" si="19"/>
        <v>7.3699999999999992</v>
      </c>
      <c r="G92" s="123">
        <f t="shared" si="20"/>
        <v>-12.63</v>
      </c>
      <c r="H92" s="127">
        <v>177.32150932500343</v>
      </c>
      <c r="I92" s="131">
        <v>-62.444089614164341</v>
      </c>
      <c r="J92" s="98">
        <v>-3.4526350705099311</v>
      </c>
      <c r="K92" s="97">
        <v>-41.508666104932729</v>
      </c>
      <c r="L92" s="29"/>
      <c r="M92" s="15">
        <v>4.1306166095274577</v>
      </c>
      <c r="N92" s="145">
        <v>-25</v>
      </c>
      <c r="O92" s="145">
        <v>-50</v>
      </c>
      <c r="P92" s="145">
        <v>-74.755684039543041</v>
      </c>
      <c r="Q92" s="335">
        <v>-74.755684039543041</v>
      </c>
      <c r="R92" s="385">
        <v>-137.19977365370738</v>
      </c>
      <c r="S92" s="86"/>
      <c r="T92" s="397">
        <f t="shared" si="21"/>
        <v>-2.3294504007162854E-2</v>
      </c>
      <c r="U92" s="398">
        <f t="shared" si="22"/>
        <v>0.14098684415199056</v>
      </c>
      <c r="V92" s="398">
        <f t="shared" si="23"/>
        <v>0.28197368830398112</v>
      </c>
      <c r="W92" s="398">
        <f t="shared" si="24"/>
        <v>0.42158271900634015</v>
      </c>
      <c r="X92" s="401">
        <f t="shared" si="25"/>
        <v>0.42158271900634015</v>
      </c>
      <c r="Y92" s="333"/>
      <c r="Z92" s="334"/>
      <c r="AA92" s="334"/>
      <c r="AB92" s="72"/>
    </row>
    <row r="93" spans="1:28" ht="12.5" x14ac:dyDescent="0.25">
      <c r="A93" s="19">
        <v>181</v>
      </c>
      <c r="B93" s="27" t="s">
        <v>62</v>
      </c>
      <c r="C93" s="19">
        <v>4</v>
      </c>
      <c r="D93" s="20">
        <v>1809</v>
      </c>
      <c r="E93" s="114">
        <v>22.5</v>
      </c>
      <c r="F93" s="125">
        <f t="shared" si="19"/>
        <v>9.8699999999999992</v>
      </c>
      <c r="G93" s="123">
        <f t="shared" si="20"/>
        <v>-12.63</v>
      </c>
      <c r="H93" s="127">
        <v>131.1707252323321</v>
      </c>
      <c r="I93" s="131">
        <v>-341.60090442872701</v>
      </c>
      <c r="J93" s="98">
        <v>-204.0599352823196</v>
      </c>
      <c r="K93" s="97">
        <v>28.372818812438425</v>
      </c>
      <c r="L93" s="29"/>
      <c r="M93" s="15">
        <v>4.1306166095274648</v>
      </c>
      <c r="N93" s="145">
        <v>25</v>
      </c>
      <c r="O93" s="145">
        <v>50</v>
      </c>
      <c r="P93" s="145">
        <v>75</v>
      </c>
      <c r="Q93" s="335">
        <v>100</v>
      </c>
      <c r="R93" s="385">
        <v>-241.60090442872701</v>
      </c>
      <c r="S93" s="86"/>
      <c r="T93" s="397">
        <f t="shared" si="21"/>
        <v>-3.1490384780683625E-2</v>
      </c>
      <c r="U93" s="398">
        <f t="shared" si="22"/>
        <v>-0.19059130728841761</v>
      </c>
      <c r="V93" s="398">
        <f t="shared" si="23"/>
        <v>-0.38118261457683522</v>
      </c>
      <c r="W93" s="398">
        <f t="shared" si="24"/>
        <v>-0.57177392186525278</v>
      </c>
      <c r="X93" s="401">
        <f t="shared" si="25"/>
        <v>-0.76236522915367044</v>
      </c>
      <c r="Y93" s="333"/>
      <c r="Z93" s="334"/>
      <c r="AA93" s="334"/>
      <c r="AB93" s="72"/>
    </row>
    <row r="94" spans="1:28" ht="12.5" x14ac:dyDescent="0.25">
      <c r="A94" s="19">
        <v>182</v>
      </c>
      <c r="B94" s="27" t="s">
        <v>63</v>
      </c>
      <c r="C94" s="19">
        <v>13</v>
      </c>
      <c r="D94" s="20">
        <v>20607</v>
      </c>
      <c r="E94" s="114">
        <v>21</v>
      </c>
      <c r="F94" s="125">
        <f t="shared" si="19"/>
        <v>8.3699999999999992</v>
      </c>
      <c r="G94" s="123">
        <f t="shared" si="20"/>
        <v>-12.63</v>
      </c>
      <c r="H94" s="127">
        <v>174.273882064063</v>
      </c>
      <c r="I94" s="131">
        <v>61.490311306113675</v>
      </c>
      <c r="J94" s="98">
        <v>230.13597321433582</v>
      </c>
      <c r="K94" s="97">
        <v>-121.50186926388926</v>
      </c>
      <c r="L94" s="29"/>
      <c r="M94" s="15">
        <v>4.1306166095274577</v>
      </c>
      <c r="N94" s="145">
        <v>-25</v>
      </c>
      <c r="O94" s="145">
        <v>-39.540880260330951</v>
      </c>
      <c r="P94" s="145">
        <v>-39.540880260330951</v>
      </c>
      <c r="Q94" s="335">
        <v>-39.540880260330951</v>
      </c>
      <c r="R94" s="385">
        <v>21.949431045782724</v>
      </c>
      <c r="S94" s="86"/>
      <c r="T94" s="397">
        <f t="shared" si="21"/>
        <v>-2.3701868350009238E-2</v>
      </c>
      <c r="U94" s="398">
        <f t="shared" si="22"/>
        <v>0.14345236190245655</v>
      </c>
      <c r="V94" s="398">
        <f t="shared" si="23"/>
        <v>0.22688930660186787</v>
      </c>
      <c r="W94" s="398">
        <f t="shared" si="24"/>
        <v>0.22688930660186787</v>
      </c>
      <c r="X94" s="401">
        <f t="shared" si="25"/>
        <v>0.22688930660186787</v>
      </c>
      <c r="Y94" s="333"/>
      <c r="Z94" s="334"/>
      <c r="AA94" s="334"/>
      <c r="AB94" s="72"/>
    </row>
    <row r="95" spans="1:28" ht="12.5" x14ac:dyDescent="0.25">
      <c r="A95" s="19">
        <v>186</v>
      </c>
      <c r="B95" s="27" t="s">
        <v>64</v>
      </c>
      <c r="C95" s="19">
        <v>1</v>
      </c>
      <c r="D95" s="20">
        <v>43410</v>
      </c>
      <c r="E95" s="114">
        <v>19.75</v>
      </c>
      <c r="F95" s="125">
        <f t="shared" si="19"/>
        <v>7.1199999999999992</v>
      </c>
      <c r="G95" s="123">
        <f t="shared" si="20"/>
        <v>-12.63</v>
      </c>
      <c r="H95" s="127">
        <v>220.07562462954479</v>
      </c>
      <c r="I95" s="131">
        <v>-223.39571090834986</v>
      </c>
      <c r="J95" s="98">
        <v>-27.378292093494796</v>
      </c>
      <c r="K95" s="97">
        <v>86.172558708880814</v>
      </c>
      <c r="L95" s="29"/>
      <c r="M95" s="15">
        <v>4.1306166095274648</v>
      </c>
      <c r="N95" s="145">
        <v>15.780937650506246</v>
      </c>
      <c r="O95" s="145">
        <v>15.780937650506246</v>
      </c>
      <c r="P95" s="145">
        <v>15.780937650506246</v>
      </c>
      <c r="Q95" s="335">
        <v>15.780937650506246</v>
      </c>
      <c r="R95" s="385">
        <v>-207.61477325784361</v>
      </c>
      <c r="S95" s="86"/>
      <c r="T95" s="397">
        <f t="shared" si="21"/>
        <v>-1.8769078204278949E-2</v>
      </c>
      <c r="U95" s="398">
        <f t="shared" si="22"/>
        <v>-7.1706885653831196E-2</v>
      </c>
      <c r="V95" s="398">
        <f t="shared" si="23"/>
        <v>-7.1706885653831196E-2</v>
      </c>
      <c r="W95" s="398">
        <f t="shared" si="24"/>
        <v>-7.1706885653831196E-2</v>
      </c>
      <c r="X95" s="401">
        <f t="shared" si="25"/>
        <v>-7.1706885653831196E-2</v>
      </c>
      <c r="Y95" s="333"/>
      <c r="Z95" s="334"/>
      <c r="AA95" s="334"/>
      <c r="AB95" s="72"/>
    </row>
    <row r="96" spans="1:28" ht="12.5" x14ac:dyDescent="0.25">
      <c r="A96" s="19">
        <v>202</v>
      </c>
      <c r="B96" s="27" t="s">
        <v>65</v>
      </c>
      <c r="C96" s="19">
        <v>2</v>
      </c>
      <c r="D96" s="20">
        <v>33458</v>
      </c>
      <c r="E96" s="114">
        <v>19.75</v>
      </c>
      <c r="F96" s="125">
        <f t="shared" si="19"/>
        <v>7.1199999999999992</v>
      </c>
      <c r="G96" s="123">
        <f t="shared" si="20"/>
        <v>-12.63</v>
      </c>
      <c r="H96" s="127">
        <v>216.90583817645603</v>
      </c>
      <c r="I96" s="131">
        <v>-70.369439835692944</v>
      </c>
      <c r="J96" s="98">
        <v>-25.078788401816944</v>
      </c>
      <c r="K96" s="97">
        <v>23.037493895055263</v>
      </c>
      <c r="L96" s="29"/>
      <c r="M96" s="15">
        <v>4.1306166095274506</v>
      </c>
      <c r="N96" s="145">
        <v>25</v>
      </c>
      <c r="O96" s="145">
        <v>25.244531993133968</v>
      </c>
      <c r="P96" s="145">
        <v>25.244531993133968</v>
      </c>
      <c r="Q96" s="335">
        <v>25.244531993133968</v>
      </c>
      <c r="R96" s="385">
        <v>-45.124907842558976</v>
      </c>
      <c r="S96" s="86"/>
      <c r="T96" s="397">
        <f t="shared" si="21"/>
        <v>-1.9043362983006178E-2</v>
      </c>
      <c r="U96" s="398">
        <f t="shared" si="22"/>
        <v>-0.11525738638561743</v>
      </c>
      <c r="V96" s="398">
        <f t="shared" si="23"/>
        <v>-0.1163847511222689</v>
      </c>
      <c r="W96" s="398">
        <f t="shared" si="24"/>
        <v>-0.1163847511222689</v>
      </c>
      <c r="X96" s="401">
        <f t="shared" si="25"/>
        <v>-0.1163847511222689</v>
      </c>
      <c r="Y96" s="333"/>
      <c r="Z96" s="334"/>
      <c r="AA96" s="334"/>
      <c r="AB96" s="72"/>
    </row>
    <row r="97" spans="1:28" ht="12.5" x14ac:dyDescent="0.25">
      <c r="A97" s="19">
        <v>204</v>
      </c>
      <c r="B97" s="27" t="s">
        <v>66</v>
      </c>
      <c r="C97" s="19">
        <v>11</v>
      </c>
      <c r="D97" s="20">
        <v>2990</v>
      </c>
      <c r="E97" s="114">
        <v>22</v>
      </c>
      <c r="F97" s="125">
        <f t="shared" si="19"/>
        <v>9.3699999999999992</v>
      </c>
      <c r="G97" s="123">
        <f t="shared" si="20"/>
        <v>-12.63</v>
      </c>
      <c r="H97" s="127">
        <v>123.7971109675439</v>
      </c>
      <c r="I97" s="131">
        <v>-142.59261142231125</v>
      </c>
      <c r="J97" s="98">
        <v>294.64392698435961</v>
      </c>
      <c r="K97" s="97">
        <v>20.420075695484229</v>
      </c>
      <c r="L97" s="29"/>
      <c r="M97" s="15">
        <v>4.1306166095274648</v>
      </c>
      <c r="N97" s="145">
        <v>24.999999999999972</v>
      </c>
      <c r="O97" s="145">
        <v>49.999999999999972</v>
      </c>
      <c r="P97" s="145">
        <v>74.999999999999972</v>
      </c>
      <c r="Q97" s="335">
        <v>99.999999999999972</v>
      </c>
      <c r="R97" s="385">
        <v>-42.592611422311279</v>
      </c>
      <c r="S97" s="86"/>
      <c r="T97" s="397">
        <f t="shared" si="21"/>
        <v>-3.3366017811275059E-2</v>
      </c>
      <c r="U97" s="398">
        <f t="shared" si="22"/>
        <v>-0.20194332326991268</v>
      </c>
      <c r="V97" s="398">
        <f t="shared" si="23"/>
        <v>-0.40388664653982559</v>
      </c>
      <c r="W97" s="398">
        <f t="shared" si="24"/>
        <v>-0.60582996980973858</v>
      </c>
      <c r="X97" s="401">
        <f t="shared" si="25"/>
        <v>-0.8077732930796514</v>
      </c>
      <c r="Y97" s="333"/>
      <c r="Z97" s="334"/>
      <c r="AA97" s="334"/>
      <c r="AB97" s="72"/>
    </row>
    <row r="98" spans="1:28" ht="12.5" x14ac:dyDescent="0.25">
      <c r="A98" s="19">
        <v>205</v>
      </c>
      <c r="B98" s="27" t="s">
        <v>67</v>
      </c>
      <c r="C98" s="19">
        <v>18</v>
      </c>
      <c r="D98" s="20">
        <v>36973</v>
      </c>
      <c r="E98" s="114">
        <v>21</v>
      </c>
      <c r="F98" s="125">
        <f t="shared" si="19"/>
        <v>8.3699999999999992</v>
      </c>
      <c r="G98" s="123">
        <f t="shared" si="20"/>
        <v>-12.63</v>
      </c>
      <c r="H98" s="127">
        <v>172.41586509526587</v>
      </c>
      <c r="I98" s="131">
        <v>-2.5950939442335801</v>
      </c>
      <c r="J98" s="98">
        <v>78.047268285485828</v>
      </c>
      <c r="K98" s="97">
        <v>-26.765186643954351</v>
      </c>
      <c r="L98" s="29"/>
      <c r="M98" s="15">
        <v>4.1306166095274577</v>
      </c>
      <c r="N98" s="145">
        <v>24.999999999999996</v>
      </c>
      <c r="O98" s="145">
        <v>50</v>
      </c>
      <c r="P98" s="145">
        <v>75</v>
      </c>
      <c r="Q98" s="335">
        <v>100</v>
      </c>
      <c r="R98" s="385">
        <v>97.404906055766418</v>
      </c>
      <c r="S98" s="86"/>
      <c r="T98" s="397">
        <f t="shared" si="21"/>
        <v>-2.3957288427286814E-2</v>
      </c>
      <c r="U98" s="398">
        <f t="shared" si="22"/>
        <v>-0.14499825747582226</v>
      </c>
      <c r="V98" s="398">
        <f t="shared" si="23"/>
        <v>-0.28999651495164458</v>
      </c>
      <c r="W98" s="398">
        <f t="shared" si="24"/>
        <v>-0.43499477242746681</v>
      </c>
      <c r="X98" s="401">
        <f t="shared" si="25"/>
        <v>-0.57999302990328916</v>
      </c>
      <c r="Y98" s="333"/>
      <c r="Z98" s="334"/>
      <c r="AA98" s="334"/>
      <c r="AB98" s="72"/>
    </row>
    <row r="99" spans="1:28" ht="12.5" x14ac:dyDescent="0.25">
      <c r="A99" s="19">
        <v>208</v>
      </c>
      <c r="B99" s="27" t="s">
        <v>68</v>
      </c>
      <c r="C99" s="19">
        <v>17</v>
      </c>
      <c r="D99" s="20">
        <v>12387</v>
      </c>
      <c r="E99" s="114">
        <v>21</v>
      </c>
      <c r="F99" s="125">
        <f t="shared" si="19"/>
        <v>8.3699999999999992</v>
      </c>
      <c r="G99" s="123">
        <f t="shared" ref="G99:G162" si="26">F99-E99</f>
        <v>-12.63</v>
      </c>
      <c r="H99" s="127">
        <v>146.53263591276129</v>
      </c>
      <c r="I99" s="131">
        <v>161.15093037637288</v>
      </c>
      <c r="J99" s="98">
        <v>127.8035950097748</v>
      </c>
      <c r="K99" s="97">
        <v>-142.80102938035705</v>
      </c>
      <c r="L99" s="29"/>
      <c r="M99" s="15">
        <v>4.1306166095274648</v>
      </c>
      <c r="N99" s="145">
        <v>-25</v>
      </c>
      <c r="O99" s="145">
        <v>-26.828687927176446</v>
      </c>
      <c r="P99" s="145">
        <v>-26.828687927176446</v>
      </c>
      <c r="Q99" s="335">
        <v>-26.828687927176446</v>
      </c>
      <c r="R99" s="385">
        <v>134.32224244919644</v>
      </c>
      <c r="S99" s="86"/>
      <c r="T99" s="397">
        <f t="shared" ref="T99:T162" si="27">-M99/$H99</f>
        <v>-2.8189055521983794E-2</v>
      </c>
      <c r="U99" s="398">
        <f t="shared" ref="U99:U162" si="28">-N99/$H99</f>
        <v>0.17061045714678766</v>
      </c>
      <c r="V99" s="398">
        <f t="shared" ref="V99:V162" si="29">-O99/$H99</f>
        <v>0.18309018847616307</v>
      </c>
      <c r="W99" s="398">
        <f t="shared" ref="W99:W162" si="30">-P99/$H99</f>
        <v>0.18309018847616307</v>
      </c>
      <c r="X99" s="401">
        <f t="shared" ref="X99:X162" si="31">-Q99/$H99</f>
        <v>0.18309018847616307</v>
      </c>
      <c r="Y99" s="333"/>
      <c r="Z99" s="334"/>
      <c r="AA99" s="334"/>
      <c r="AB99" s="72"/>
    </row>
    <row r="100" spans="1:28" ht="12.5" x14ac:dyDescent="0.25">
      <c r="A100" s="19">
        <v>211</v>
      </c>
      <c r="B100" s="27" t="s">
        <v>69</v>
      </c>
      <c r="C100" s="19">
        <v>6</v>
      </c>
      <c r="D100" s="20">
        <v>31676</v>
      </c>
      <c r="E100" s="114">
        <v>21</v>
      </c>
      <c r="F100" s="125">
        <f t="shared" ref="F100:F163" si="32">E100-12.63</f>
        <v>8.3699999999999992</v>
      </c>
      <c r="G100" s="123">
        <f t="shared" si="26"/>
        <v>-12.63</v>
      </c>
      <c r="H100" s="127">
        <v>195.53719914734057</v>
      </c>
      <c r="I100" s="131">
        <v>-5.8452540281118051</v>
      </c>
      <c r="J100" s="98">
        <v>185.87929611400824</v>
      </c>
      <c r="K100" s="97">
        <v>-78.948313285632992</v>
      </c>
      <c r="L100" s="29"/>
      <c r="M100" s="15">
        <v>4.1306166095274577</v>
      </c>
      <c r="N100" s="145">
        <v>-25.000000000000007</v>
      </c>
      <c r="O100" s="145">
        <v>-50.000000000000007</v>
      </c>
      <c r="P100" s="145">
        <v>-75</v>
      </c>
      <c r="Q100" s="335">
        <v>-84.539620837532354</v>
      </c>
      <c r="R100" s="385">
        <v>-90.384874865644164</v>
      </c>
      <c r="S100" s="86"/>
      <c r="T100" s="397">
        <f t="shared" si="27"/>
        <v>-2.1124454208914838E-2</v>
      </c>
      <c r="U100" s="398">
        <f t="shared" si="28"/>
        <v>0.12785291038746077</v>
      </c>
      <c r="V100" s="398">
        <f t="shared" si="29"/>
        <v>0.25570582077492154</v>
      </c>
      <c r="W100" s="398">
        <f t="shared" si="30"/>
        <v>0.38355873116238226</v>
      </c>
      <c r="X100" s="401">
        <f t="shared" si="31"/>
        <v>0.43234546268523733</v>
      </c>
      <c r="Y100" s="333"/>
      <c r="Z100" s="334"/>
      <c r="AA100" s="334"/>
      <c r="AB100" s="72"/>
    </row>
    <row r="101" spans="1:28" ht="12.5" x14ac:dyDescent="0.25">
      <c r="A101" s="19">
        <v>213</v>
      </c>
      <c r="B101" s="27" t="s">
        <v>70</v>
      </c>
      <c r="C101" s="19">
        <v>10</v>
      </c>
      <c r="D101" s="20">
        <v>5452</v>
      </c>
      <c r="E101" s="114">
        <v>21.5</v>
      </c>
      <c r="F101" s="125">
        <f t="shared" si="32"/>
        <v>8.8699999999999992</v>
      </c>
      <c r="G101" s="123">
        <f t="shared" si="26"/>
        <v>-12.63</v>
      </c>
      <c r="H101" s="127">
        <v>135.58279658654686</v>
      </c>
      <c r="I101" s="131">
        <v>-130.14842674083684</v>
      </c>
      <c r="J101" s="98">
        <v>-145.1098949899843</v>
      </c>
      <c r="K101" s="97">
        <v>-181.84976241085477</v>
      </c>
      <c r="L101" s="29"/>
      <c r="M101" s="15">
        <v>4.1306166095274648</v>
      </c>
      <c r="N101" s="145">
        <v>-25</v>
      </c>
      <c r="O101" s="145">
        <v>-50</v>
      </c>
      <c r="P101" s="145">
        <v>-72.818925121896825</v>
      </c>
      <c r="Q101" s="335">
        <v>-72.818925121896825</v>
      </c>
      <c r="R101" s="385">
        <v>-202.96735186273366</v>
      </c>
      <c r="S101" s="86"/>
      <c r="T101" s="397">
        <f t="shared" si="27"/>
        <v>-3.0465639546612827E-2</v>
      </c>
      <c r="U101" s="398">
        <f t="shared" si="28"/>
        <v>0.184389174949948</v>
      </c>
      <c r="V101" s="398">
        <f t="shared" si="29"/>
        <v>0.368778349899896</v>
      </c>
      <c r="W101" s="398">
        <f t="shared" si="30"/>
        <v>0.53708086095874386</v>
      </c>
      <c r="X101" s="401">
        <f t="shared" si="31"/>
        <v>0.53708086095874386</v>
      </c>
      <c r="Y101" s="333"/>
      <c r="Z101" s="334"/>
      <c r="AA101" s="334"/>
      <c r="AB101" s="72"/>
    </row>
    <row r="102" spans="1:28" ht="12.5" x14ac:dyDescent="0.25">
      <c r="A102" s="19">
        <v>214</v>
      </c>
      <c r="B102" s="27" t="s">
        <v>71</v>
      </c>
      <c r="C102" s="19">
        <v>4</v>
      </c>
      <c r="D102" s="20">
        <v>11471</v>
      </c>
      <c r="E102" s="114">
        <v>21.75</v>
      </c>
      <c r="F102" s="125">
        <f t="shared" si="32"/>
        <v>9.1199999999999992</v>
      </c>
      <c r="G102" s="123">
        <f t="shared" si="26"/>
        <v>-12.63</v>
      </c>
      <c r="H102" s="127">
        <v>152.6954795999676</v>
      </c>
      <c r="I102" s="131">
        <v>-11.835789543633453</v>
      </c>
      <c r="J102" s="98">
        <v>120.16329143611698</v>
      </c>
      <c r="K102" s="97">
        <v>-23.833211953077907</v>
      </c>
      <c r="L102" s="29"/>
      <c r="M102" s="15">
        <v>4.1306166095274577</v>
      </c>
      <c r="N102" s="145">
        <v>-25</v>
      </c>
      <c r="O102" s="145">
        <v>-32.304818065600436</v>
      </c>
      <c r="P102" s="145">
        <v>-32.304818065600436</v>
      </c>
      <c r="Q102" s="335">
        <v>-32.304818065600436</v>
      </c>
      <c r="R102" s="385">
        <v>-44.140607609233889</v>
      </c>
      <c r="S102" s="86"/>
      <c r="T102" s="397">
        <f t="shared" si="27"/>
        <v>-2.7051335248095543E-2</v>
      </c>
      <c r="U102" s="398">
        <f t="shared" si="28"/>
        <v>0.16372455861493168</v>
      </c>
      <c r="V102" s="398">
        <f t="shared" si="29"/>
        <v>0.2115636831570441</v>
      </c>
      <c r="W102" s="398">
        <f t="shared" si="30"/>
        <v>0.2115636831570441</v>
      </c>
      <c r="X102" s="401">
        <f t="shared" si="31"/>
        <v>0.2115636831570441</v>
      </c>
      <c r="Y102" s="333"/>
      <c r="Z102" s="334"/>
      <c r="AA102" s="334"/>
      <c r="AB102" s="72"/>
    </row>
    <row r="103" spans="1:28" ht="12.5" x14ac:dyDescent="0.25">
      <c r="A103" s="19">
        <v>216</v>
      </c>
      <c r="B103" s="27" t="s">
        <v>72</v>
      </c>
      <c r="C103" s="19">
        <v>13</v>
      </c>
      <c r="D103" s="20">
        <v>1353</v>
      </c>
      <c r="E103" s="114">
        <v>21</v>
      </c>
      <c r="F103" s="125">
        <f t="shared" si="32"/>
        <v>8.3699999999999992</v>
      </c>
      <c r="G103" s="123">
        <f t="shared" si="26"/>
        <v>-12.63</v>
      </c>
      <c r="H103" s="127">
        <v>119.54698660704432</v>
      </c>
      <c r="I103" s="131">
        <v>-402.40433579992919</v>
      </c>
      <c r="J103" s="98">
        <v>216.83721736719042</v>
      </c>
      <c r="K103" s="97">
        <v>24.916663494416326</v>
      </c>
      <c r="L103" s="29"/>
      <c r="M103" s="15">
        <v>4.1306166095274648</v>
      </c>
      <c r="N103" s="145">
        <v>25</v>
      </c>
      <c r="O103" s="145">
        <v>50</v>
      </c>
      <c r="P103" s="145">
        <v>75</v>
      </c>
      <c r="Q103" s="335">
        <v>100</v>
      </c>
      <c r="R103" s="385">
        <v>-302.40433579992919</v>
      </c>
      <c r="S103" s="86"/>
      <c r="T103" s="397">
        <f t="shared" si="27"/>
        <v>-3.4552243655500622E-2</v>
      </c>
      <c r="U103" s="398">
        <f t="shared" si="28"/>
        <v>-0.2091227952250774</v>
      </c>
      <c r="V103" s="398">
        <f t="shared" si="29"/>
        <v>-0.4182455904501548</v>
      </c>
      <c r="W103" s="398">
        <f t="shared" si="30"/>
        <v>-0.62736838567523223</v>
      </c>
      <c r="X103" s="401">
        <f t="shared" si="31"/>
        <v>-0.83649118090030961</v>
      </c>
      <c r="Y103" s="333"/>
      <c r="Z103" s="334"/>
      <c r="AA103" s="334"/>
      <c r="AB103" s="72"/>
    </row>
    <row r="104" spans="1:28" ht="12.5" x14ac:dyDescent="0.25">
      <c r="A104" s="19">
        <v>217</v>
      </c>
      <c r="B104" s="27" t="s">
        <v>73</v>
      </c>
      <c r="C104" s="19">
        <v>16</v>
      </c>
      <c r="D104" s="20">
        <v>5502</v>
      </c>
      <c r="E104" s="114">
        <v>21.5</v>
      </c>
      <c r="F104" s="125">
        <f t="shared" si="32"/>
        <v>8.8699999999999992</v>
      </c>
      <c r="G104" s="123">
        <f t="shared" si="26"/>
        <v>-12.63</v>
      </c>
      <c r="H104" s="127">
        <v>149.10087015606092</v>
      </c>
      <c r="I104" s="131">
        <v>17.8210667967363</v>
      </c>
      <c r="J104" s="98">
        <v>285.94378177958652</v>
      </c>
      <c r="K104" s="97">
        <v>110.50164064559326</v>
      </c>
      <c r="L104" s="29"/>
      <c r="M104" s="15">
        <v>4.1306166095274577</v>
      </c>
      <c r="N104" s="145">
        <v>25.000000000000004</v>
      </c>
      <c r="O104" s="145">
        <v>50</v>
      </c>
      <c r="P104" s="145">
        <v>75</v>
      </c>
      <c r="Q104" s="335">
        <v>100</v>
      </c>
      <c r="R104" s="385">
        <v>117.8210667967363</v>
      </c>
      <c r="S104" s="86"/>
      <c r="T104" s="397">
        <f t="shared" si="27"/>
        <v>-2.7703504380651993E-2</v>
      </c>
      <c r="U104" s="398">
        <f t="shared" si="28"/>
        <v>-0.16767172434227245</v>
      </c>
      <c r="V104" s="398">
        <f t="shared" si="29"/>
        <v>-0.33534344868454485</v>
      </c>
      <c r="W104" s="398">
        <f t="shared" si="30"/>
        <v>-0.50301517302681731</v>
      </c>
      <c r="X104" s="401">
        <f t="shared" si="31"/>
        <v>-0.67068689736908971</v>
      </c>
      <c r="Y104" s="333"/>
      <c r="Z104" s="334"/>
      <c r="AA104" s="334"/>
      <c r="AB104" s="72"/>
    </row>
    <row r="105" spans="1:28" ht="12.5" x14ac:dyDescent="0.25">
      <c r="A105" s="19">
        <v>218</v>
      </c>
      <c r="B105" s="27" t="s">
        <v>74</v>
      </c>
      <c r="C105" s="19">
        <v>14</v>
      </c>
      <c r="D105" s="20">
        <v>1274</v>
      </c>
      <c r="E105" s="114">
        <v>22</v>
      </c>
      <c r="F105" s="125">
        <f t="shared" si="32"/>
        <v>9.3699999999999992</v>
      </c>
      <c r="G105" s="123">
        <f t="shared" si="26"/>
        <v>-12.63</v>
      </c>
      <c r="H105" s="127">
        <v>135.23495105291113</v>
      </c>
      <c r="I105" s="131">
        <v>142.53310823042582</v>
      </c>
      <c r="J105" s="98">
        <v>311.50243370718971</v>
      </c>
      <c r="K105" s="97">
        <v>-148.97931604606799</v>
      </c>
      <c r="L105" s="29"/>
      <c r="M105" s="15">
        <v>4.1306166095274648</v>
      </c>
      <c r="N105" s="145">
        <v>-25</v>
      </c>
      <c r="O105" s="145">
        <v>-50</v>
      </c>
      <c r="P105" s="145">
        <v>-51.695860671606113</v>
      </c>
      <c r="Q105" s="335">
        <v>-51.695860671606113</v>
      </c>
      <c r="R105" s="385">
        <v>90.837247558819712</v>
      </c>
      <c r="S105" s="86"/>
      <c r="T105" s="397">
        <f t="shared" si="27"/>
        <v>-3.0544001956353335E-2</v>
      </c>
      <c r="U105" s="398">
        <f t="shared" si="28"/>
        <v>0.18486345286743711</v>
      </c>
      <c r="V105" s="398">
        <f t="shared" si="29"/>
        <v>0.36972690573487421</v>
      </c>
      <c r="W105" s="398">
        <f t="shared" si="30"/>
        <v>0.38226701210828207</v>
      </c>
      <c r="X105" s="401">
        <f t="shared" si="31"/>
        <v>0.38226701210828207</v>
      </c>
      <c r="Y105" s="333"/>
      <c r="Z105" s="334"/>
      <c r="AA105" s="334"/>
      <c r="AB105" s="72"/>
    </row>
    <row r="106" spans="1:28" ht="12.5" x14ac:dyDescent="0.25">
      <c r="A106" s="19">
        <v>224</v>
      </c>
      <c r="B106" s="27" t="s">
        <v>75</v>
      </c>
      <c r="C106" s="19">
        <v>1</v>
      </c>
      <c r="D106" s="20">
        <v>8778</v>
      </c>
      <c r="E106" s="114">
        <v>20.75</v>
      </c>
      <c r="F106" s="125">
        <f t="shared" si="32"/>
        <v>8.1199999999999992</v>
      </c>
      <c r="G106" s="123">
        <f t="shared" si="26"/>
        <v>-12.63</v>
      </c>
      <c r="H106" s="127">
        <v>166.77455506208426</v>
      </c>
      <c r="I106" s="131">
        <v>-42.807143621226466</v>
      </c>
      <c r="J106" s="98">
        <v>418.4016723050857</v>
      </c>
      <c r="K106" s="97">
        <v>89.468648364399371</v>
      </c>
      <c r="L106" s="29"/>
      <c r="M106" s="15">
        <v>4.1306166095274577</v>
      </c>
      <c r="N106" s="145">
        <v>25</v>
      </c>
      <c r="O106" s="145">
        <v>46.149017224112079</v>
      </c>
      <c r="P106" s="145">
        <v>46.149017224112079</v>
      </c>
      <c r="Q106" s="335">
        <v>46.149017224112079</v>
      </c>
      <c r="R106" s="385">
        <v>3.3418736028856131</v>
      </c>
      <c r="S106" s="86"/>
      <c r="T106" s="397">
        <f t="shared" si="27"/>
        <v>-2.4767666794192768E-2</v>
      </c>
      <c r="U106" s="398">
        <f t="shared" si="28"/>
        <v>-0.14990296325895389</v>
      </c>
      <c r="V106" s="398">
        <f t="shared" si="29"/>
        <v>-0.27671497733531614</v>
      </c>
      <c r="W106" s="398">
        <f t="shared" si="30"/>
        <v>-0.27671497733531614</v>
      </c>
      <c r="X106" s="401">
        <f t="shared" si="31"/>
        <v>-0.27671497733531614</v>
      </c>
      <c r="Y106" s="333"/>
      <c r="Z106" s="334"/>
      <c r="AA106" s="334"/>
      <c r="AB106" s="72"/>
    </row>
    <row r="107" spans="1:28" ht="12.5" x14ac:dyDescent="0.25">
      <c r="A107" s="19">
        <v>226</v>
      </c>
      <c r="B107" s="27" t="s">
        <v>76</v>
      </c>
      <c r="C107" s="19">
        <v>13</v>
      </c>
      <c r="D107" s="20">
        <v>4031</v>
      </c>
      <c r="E107" s="114">
        <v>21.5</v>
      </c>
      <c r="F107" s="125">
        <f t="shared" si="32"/>
        <v>8.8699999999999992</v>
      </c>
      <c r="G107" s="123">
        <f t="shared" si="26"/>
        <v>-12.63</v>
      </c>
      <c r="H107" s="127">
        <v>131.87042248951684</v>
      </c>
      <c r="I107" s="131">
        <v>200.468776997286</v>
      </c>
      <c r="J107" s="98">
        <v>15.29051085562948</v>
      </c>
      <c r="K107" s="97">
        <v>-30.968363768728587</v>
      </c>
      <c r="L107" s="29"/>
      <c r="M107" s="15">
        <v>4.1306166095274648</v>
      </c>
      <c r="N107" s="145">
        <v>25</v>
      </c>
      <c r="O107" s="145">
        <v>45.550171978671415</v>
      </c>
      <c r="P107" s="145">
        <v>45.550171978671415</v>
      </c>
      <c r="Q107" s="335">
        <v>45.550171978671415</v>
      </c>
      <c r="R107" s="385">
        <v>246.01894897595741</v>
      </c>
      <c r="S107" s="86"/>
      <c r="T107" s="397">
        <f t="shared" si="27"/>
        <v>-3.1323298519467711E-2</v>
      </c>
      <c r="U107" s="398">
        <f t="shared" si="28"/>
        <v>-0.18958004022461822</v>
      </c>
      <c r="V107" s="398">
        <f t="shared" si="29"/>
        <v>-0.34541613743819216</v>
      </c>
      <c r="W107" s="398">
        <f t="shared" si="30"/>
        <v>-0.34541613743819216</v>
      </c>
      <c r="X107" s="401">
        <f t="shared" si="31"/>
        <v>-0.34541613743819216</v>
      </c>
      <c r="Y107" s="333"/>
      <c r="Z107" s="334"/>
      <c r="AA107" s="334"/>
      <c r="AB107" s="72"/>
    </row>
    <row r="108" spans="1:28" ht="12.5" x14ac:dyDescent="0.25">
      <c r="A108" s="19">
        <v>230</v>
      </c>
      <c r="B108" s="27" t="s">
        <v>77</v>
      </c>
      <c r="C108" s="19">
        <v>4</v>
      </c>
      <c r="D108" s="20">
        <v>2390</v>
      </c>
      <c r="E108" s="114">
        <v>20.5</v>
      </c>
      <c r="F108" s="125">
        <f t="shared" si="32"/>
        <v>7.8699999999999992</v>
      </c>
      <c r="G108" s="123">
        <f t="shared" si="26"/>
        <v>-12.63</v>
      </c>
      <c r="H108" s="127">
        <v>124.62797658605054</v>
      </c>
      <c r="I108" s="131">
        <v>-422.34547877255517</v>
      </c>
      <c r="J108" s="98">
        <v>-70.458626453645095</v>
      </c>
      <c r="K108" s="97">
        <v>-71.534055999428148</v>
      </c>
      <c r="L108" s="29"/>
      <c r="M108" s="15">
        <v>4.1306166095274648</v>
      </c>
      <c r="N108" s="145">
        <v>25</v>
      </c>
      <c r="O108" s="145">
        <v>50</v>
      </c>
      <c r="P108" s="145">
        <v>75</v>
      </c>
      <c r="Q108" s="335">
        <v>100</v>
      </c>
      <c r="R108" s="385">
        <v>-322.34547877255517</v>
      </c>
      <c r="S108" s="86"/>
      <c r="T108" s="397">
        <f t="shared" si="27"/>
        <v>-3.3143574361695925E-2</v>
      </c>
      <c r="U108" s="398">
        <f t="shared" si="28"/>
        <v>-0.20059701428866991</v>
      </c>
      <c r="V108" s="398">
        <f t="shared" si="29"/>
        <v>-0.40119402857733982</v>
      </c>
      <c r="W108" s="398">
        <f t="shared" si="30"/>
        <v>-0.60179104286600982</v>
      </c>
      <c r="X108" s="401">
        <f t="shared" si="31"/>
        <v>-0.80238805715467965</v>
      </c>
      <c r="Y108" s="333"/>
      <c r="Z108" s="334"/>
      <c r="AA108" s="334"/>
      <c r="AB108" s="72"/>
    </row>
    <row r="109" spans="1:28" ht="12.5" x14ac:dyDescent="0.25">
      <c r="A109" s="19">
        <v>231</v>
      </c>
      <c r="B109" s="27" t="s">
        <v>78</v>
      </c>
      <c r="C109" s="19">
        <v>15</v>
      </c>
      <c r="D109" s="20">
        <v>1262</v>
      </c>
      <c r="E109" s="114">
        <v>22</v>
      </c>
      <c r="F109" s="125">
        <f t="shared" si="32"/>
        <v>9.3699999999999992</v>
      </c>
      <c r="G109" s="123">
        <f t="shared" si="26"/>
        <v>-12.63</v>
      </c>
      <c r="H109" s="127">
        <v>195.0650912393636</v>
      </c>
      <c r="I109" s="131">
        <v>-267.79712311774728</v>
      </c>
      <c r="J109" s="98">
        <v>-228.68884244045415</v>
      </c>
      <c r="K109" s="97">
        <v>-46.23999828931224</v>
      </c>
      <c r="L109" s="29"/>
      <c r="M109" s="15">
        <v>4.1306166095274648</v>
      </c>
      <c r="N109" s="145">
        <v>25</v>
      </c>
      <c r="O109" s="145">
        <v>50</v>
      </c>
      <c r="P109" s="145">
        <v>75</v>
      </c>
      <c r="Q109" s="335">
        <v>100</v>
      </c>
      <c r="R109" s="385">
        <v>-167.79712311774728</v>
      </c>
      <c r="S109" s="86"/>
      <c r="T109" s="397">
        <f t="shared" si="27"/>
        <v>-2.1175580844748902E-2</v>
      </c>
      <c r="U109" s="398">
        <f t="shared" si="28"/>
        <v>-0.12816234745622732</v>
      </c>
      <c r="V109" s="398">
        <f t="shared" si="29"/>
        <v>-0.25632469491245463</v>
      </c>
      <c r="W109" s="398">
        <f t="shared" si="30"/>
        <v>-0.38448704236868192</v>
      </c>
      <c r="X109" s="401">
        <f t="shared" si="31"/>
        <v>-0.51264938982490926</v>
      </c>
      <c r="Y109" s="333"/>
      <c r="Z109" s="334"/>
      <c r="AA109" s="334"/>
      <c r="AB109" s="72"/>
    </row>
    <row r="110" spans="1:28" ht="12.5" x14ac:dyDescent="0.25">
      <c r="A110" s="19">
        <v>232</v>
      </c>
      <c r="B110" s="27" t="s">
        <v>79</v>
      </c>
      <c r="C110" s="19">
        <v>14</v>
      </c>
      <c r="D110" s="20">
        <v>13375</v>
      </c>
      <c r="E110" s="114">
        <v>22</v>
      </c>
      <c r="F110" s="125">
        <f t="shared" si="32"/>
        <v>9.3699999999999992</v>
      </c>
      <c r="G110" s="123">
        <f t="shared" si="26"/>
        <v>-12.63</v>
      </c>
      <c r="H110" s="127">
        <v>141.28664359309391</v>
      </c>
      <c r="I110" s="131">
        <v>8.0865804418024609</v>
      </c>
      <c r="J110" s="98">
        <v>279.56134078079538</v>
      </c>
      <c r="K110" s="97">
        <v>104.39994018135647</v>
      </c>
      <c r="L110" s="29"/>
      <c r="M110" s="15">
        <v>4.1306166095274577</v>
      </c>
      <c r="N110" s="145">
        <v>25</v>
      </c>
      <c r="O110" s="145">
        <v>50</v>
      </c>
      <c r="P110" s="145">
        <v>59.212543893929954</v>
      </c>
      <c r="Q110" s="335">
        <v>59.212543893929954</v>
      </c>
      <c r="R110" s="385">
        <v>67.299124335732415</v>
      </c>
      <c r="S110" s="86"/>
      <c r="T110" s="397">
        <f t="shared" si="27"/>
        <v>-2.9235718992827446E-2</v>
      </c>
      <c r="U110" s="398">
        <f t="shared" si="28"/>
        <v>-0.17694524665756869</v>
      </c>
      <c r="V110" s="398">
        <f t="shared" si="29"/>
        <v>-0.35389049331513739</v>
      </c>
      <c r="W110" s="398">
        <f t="shared" si="30"/>
        <v>-0.41909512738134197</v>
      </c>
      <c r="X110" s="401">
        <f t="shared" si="31"/>
        <v>-0.41909512738134197</v>
      </c>
      <c r="Y110" s="333"/>
      <c r="Z110" s="334"/>
      <c r="AA110" s="334"/>
      <c r="AB110" s="72"/>
    </row>
    <row r="111" spans="1:28" ht="12.5" x14ac:dyDescent="0.25">
      <c r="A111" s="19">
        <v>233</v>
      </c>
      <c r="B111" s="27" t="s">
        <v>80</v>
      </c>
      <c r="C111" s="19">
        <v>14</v>
      </c>
      <c r="D111" s="20">
        <v>16022</v>
      </c>
      <c r="E111" s="114">
        <v>21.75</v>
      </c>
      <c r="F111" s="125">
        <f t="shared" si="32"/>
        <v>9.1199999999999992</v>
      </c>
      <c r="G111" s="123">
        <f t="shared" si="26"/>
        <v>-12.63</v>
      </c>
      <c r="H111" s="127">
        <v>144.90729714843846</v>
      </c>
      <c r="I111" s="131">
        <v>-282.24716632257423</v>
      </c>
      <c r="J111" s="98">
        <v>333.24261353216423</v>
      </c>
      <c r="K111" s="97">
        <v>-3.1205011492778567</v>
      </c>
      <c r="L111" s="29"/>
      <c r="M111" s="15">
        <v>4.1306166095274648</v>
      </c>
      <c r="N111" s="145">
        <v>25</v>
      </c>
      <c r="O111" s="145">
        <v>50</v>
      </c>
      <c r="P111" s="145">
        <v>75</v>
      </c>
      <c r="Q111" s="335">
        <v>100</v>
      </c>
      <c r="R111" s="385">
        <v>-182.24716632257423</v>
      </c>
      <c r="S111" s="86"/>
      <c r="T111" s="397">
        <f t="shared" si="27"/>
        <v>-2.8505235352614379E-2</v>
      </c>
      <c r="U111" s="398">
        <f t="shared" si="28"/>
        <v>-0.17252409293364149</v>
      </c>
      <c r="V111" s="398">
        <f t="shared" si="29"/>
        <v>-0.34504818586728297</v>
      </c>
      <c r="W111" s="398">
        <f t="shared" si="30"/>
        <v>-0.51757227880092449</v>
      </c>
      <c r="X111" s="401">
        <f t="shared" si="31"/>
        <v>-0.69009637173456595</v>
      </c>
      <c r="Y111" s="333"/>
      <c r="Z111" s="334"/>
      <c r="AA111" s="334"/>
      <c r="AB111" s="72"/>
    </row>
    <row r="112" spans="1:28" ht="12.5" x14ac:dyDescent="0.25">
      <c r="A112" s="19">
        <v>235</v>
      </c>
      <c r="B112" s="27" t="s">
        <v>81</v>
      </c>
      <c r="C112" s="19">
        <v>1</v>
      </c>
      <c r="D112" s="20">
        <v>9615</v>
      </c>
      <c r="E112" s="114">
        <v>17</v>
      </c>
      <c r="F112" s="125">
        <f t="shared" si="32"/>
        <v>4.3699999999999992</v>
      </c>
      <c r="G112" s="123">
        <f t="shared" si="26"/>
        <v>-12.63</v>
      </c>
      <c r="H112" s="127">
        <v>401.12898062833273</v>
      </c>
      <c r="I112" s="131">
        <v>221.2065195870257</v>
      </c>
      <c r="J112" s="98">
        <v>-304.08086687612166</v>
      </c>
      <c r="K112" s="97">
        <v>-262.51807097565171</v>
      </c>
      <c r="L112" s="29"/>
      <c r="M112" s="15">
        <v>4.1306166095274648</v>
      </c>
      <c r="N112" s="145">
        <v>-25</v>
      </c>
      <c r="O112" s="145">
        <v>-50</v>
      </c>
      <c r="P112" s="145">
        <v>-75</v>
      </c>
      <c r="Q112" s="335">
        <v>-100.00000000000001</v>
      </c>
      <c r="R112" s="385">
        <v>121.20651958702568</v>
      </c>
      <c r="S112" s="86"/>
      <c r="T112" s="397">
        <f t="shared" si="27"/>
        <v>-1.029747739257638E-2</v>
      </c>
      <c r="U112" s="398">
        <f t="shared" si="28"/>
        <v>6.232409326506335E-2</v>
      </c>
      <c r="V112" s="398">
        <f t="shared" si="29"/>
        <v>0.1246481865301267</v>
      </c>
      <c r="W112" s="398">
        <f t="shared" si="30"/>
        <v>0.18697227979519007</v>
      </c>
      <c r="X112" s="401">
        <f t="shared" si="31"/>
        <v>0.24929637306025346</v>
      </c>
      <c r="Y112" s="333"/>
      <c r="Z112" s="334"/>
      <c r="AA112" s="334"/>
      <c r="AB112" s="72"/>
    </row>
    <row r="113" spans="1:28" ht="12.5" x14ac:dyDescent="0.25">
      <c r="A113" s="19">
        <v>236</v>
      </c>
      <c r="B113" s="27" t="s">
        <v>82</v>
      </c>
      <c r="C113" s="19">
        <v>16</v>
      </c>
      <c r="D113" s="20">
        <v>4273</v>
      </c>
      <c r="E113" s="114">
        <v>22</v>
      </c>
      <c r="F113" s="125">
        <f t="shared" si="32"/>
        <v>9.3699999999999992</v>
      </c>
      <c r="G113" s="123">
        <f t="shared" si="26"/>
        <v>-12.63</v>
      </c>
      <c r="H113" s="127">
        <v>149.017670958172</v>
      </c>
      <c r="I113" s="131">
        <v>86.255872310453753</v>
      </c>
      <c r="J113" s="98">
        <v>395.23709469023305</v>
      </c>
      <c r="K113" s="97">
        <v>141.5971454946083</v>
      </c>
      <c r="L113" s="29"/>
      <c r="M113" s="15">
        <v>4.1306166095274648</v>
      </c>
      <c r="N113" s="145">
        <v>25</v>
      </c>
      <c r="O113" s="145">
        <v>50</v>
      </c>
      <c r="P113" s="145">
        <v>75</v>
      </c>
      <c r="Q113" s="335">
        <v>81.581978474821483</v>
      </c>
      <c r="R113" s="385">
        <v>167.83785078527524</v>
      </c>
      <c r="S113" s="86"/>
      <c r="T113" s="397">
        <f t="shared" si="27"/>
        <v>-2.7718971736492203E-2</v>
      </c>
      <c r="U113" s="398">
        <f t="shared" si="28"/>
        <v>-0.16776533842766397</v>
      </c>
      <c r="V113" s="398">
        <f t="shared" si="29"/>
        <v>-0.33553067685532795</v>
      </c>
      <c r="W113" s="398">
        <f t="shared" si="30"/>
        <v>-0.50329601528299195</v>
      </c>
      <c r="X113" s="401">
        <f t="shared" si="31"/>
        <v>-0.5474651291370729</v>
      </c>
      <c r="Y113" s="333"/>
      <c r="Z113" s="334"/>
      <c r="AA113" s="334"/>
      <c r="AB113" s="72"/>
    </row>
    <row r="114" spans="1:28" ht="12.5" x14ac:dyDescent="0.25">
      <c r="A114" s="19">
        <v>239</v>
      </c>
      <c r="B114" s="27" t="s">
        <v>83</v>
      </c>
      <c r="C114" s="19">
        <v>11</v>
      </c>
      <c r="D114" s="20">
        <v>2244</v>
      </c>
      <c r="E114" s="114">
        <v>20.5</v>
      </c>
      <c r="F114" s="125">
        <f t="shared" si="32"/>
        <v>7.8699999999999992</v>
      </c>
      <c r="G114" s="123">
        <f t="shared" si="26"/>
        <v>-12.63</v>
      </c>
      <c r="H114" s="127">
        <v>139.06421642238971</v>
      </c>
      <c r="I114" s="131">
        <v>511.45480422884532</v>
      </c>
      <c r="J114" s="98">
        <v>-118.27979971515015</v>
      </c>
      <c r="K114" s="97">
        <v>-107.36744927732144</v>
      </c>
      <c r="L114" s="29"/>
      <c r="M114" s="15">
        <v>4.1306166095274648</v>
      </c>
      <c r="N114" s="145">
        <v>-25</v>
      </c>
      <c r="O114" s="145">
        <v>-50</v>
      </c>
      <c r="P114" s="145">
        <v>-75</v>
      </c>
      <c r="Q114" s="335">
        <v>-94.220193886305992</v>
      </c>
      <c r="R114" s="385">
        <v>417.23461034253933</v>
      </c>
      <c r="S114" s="86"/>
      <c r="T114" s="397">
        <f t="shared" si="27"/>
        <v>-2.9702943832662511E-2</v>
      </c>
      <c r="U114" s="398">
        <f t="shared" si="28"/>
        <v>0.17977306199364551</v>
      </c>
      <c r="V114" s="398">
        <f t="shared" si="29"/>
        <v>0.35954612398729102</v>
      </c>
      <c r="W114" s="398">
        <f t="shared" si="30"/>
        <v>0.53931918598093653</v>
      </c>
      <c r="X114" s="401">
        <f t="shared" si="31"/>
        <v>0.67753011026304744</v>
      </c>
      <c r="Y114" s="333"/>
      <c r="Z114" s="334"/>
      <c r="AA114" s="334"/>
      <c r="AB114" s="72"/>
    </row>
    <row r="115" spans="1:28" ht="12.5" x14ac:dyDescent="0.25">
      <c r="A115" s="19">
        <v>240</v>
      </c>
      <c r="B115" s="27" t="s">
        <v>84</v>
      </c>
      <c r="C115" s="19">
        <v>19</v>
      </c>
      <c r="D115" s="20">
        <v>21021</v>
      </c>
      <c r="E115" s="114">
        <v>21.75</v>
      </c>
      <c r="F115" s="125">
        <f t="shared" si="32"/>
        <v>9.1199999999999992</v>
      </c>
      <c r="G115" s="123">
        <f t="shared" si="26"/>
        <v>-12.63</v>
      </c>
      <c r="H115" s="127">
        <v>175.44909142653506</v>
      </c>
      <c r="I115" s="131">
        <v>-149.93574439159786</v>
      </c>
      <c r="J115" s="98">
        <v>5.7298750534600664</v>
      </c>
      <c r="K115" s="97">
        <v>4.3388699227624352</v>
      </c>
      <c r="L115" s="29"/>
      <c r="M115" s="15">
        <v>4.1306166095274648</v>
      </c>
      <c r="N115" s="145">
        <v>25</v>
      </c>
      <c r="O115" s="145">
        <v>50</v>
      </c>
      <c r="P115" s="145">
        <v>75</v>
      </c>
      <c r="Q115" s="335">
        <v>100</v>
      </c>
      <c r="R115" s="385">
        <v>-49.935744391597872</v>
      </c>
      <c r="S115" s="86"/>
      <c r="T115" s="397">
        <f t="shared" si="27"/>
        <v>-2.3543106299054605E-2</v>
      </c>
      <c r="U115" s="398">
        <f t="shared" si="28"/>
        <v>-0.14249147599871229</v>
      </c>
      <c r="V115" s="398">
        <f t="shared" si="29"/>
        <v>-0.28498295199742457</v>
      </c>
      <c r="W115" s="398">
        <f t="shared" si="30"/>
        <v>-0.42747442799613689</v>
      </c>
      <c r="X115" s="401">
        <f t="shared" si="31"/>
        <v>-0.56996590399484914</v>
      </c>
      <c r="Y115" s="333"/>
      <c r="Z115" s="334"/>
      <c r="AA115" s="334"/>
      <c r="AB115" s="72"/>
    </row>
    <row r="116" spans="1:28" ht="12.5" x14ac:dyDescent="0.25">
      <c r="A116" s="19">
        <v>241</v>
      </c>
      <c r="B116" s="27" t="s">
        <v>85</v>
      </c>
      <c r="C116" s="19">
        <v>19</v>
      </c>
      <c r="D116" s="20">
        <v>8147</v>
      </c>
      <c r="E116" s="114">
        <v>21.25</v>
      </c>
      <c r="F116" s="125">
        <f t="shared" si="32"/>
        <v>8.6199999999999992</v>
      </c>
      <c r="G116" s="123">
        <f t="shared" si="26"/>
        <v>-12.63</v>
      </c>
      <c r="H116" s="127">
        <v>185.27371326811829</v>
      </c>
      <c r="I116" s="131">
        <v>-120.78628847274229</v>
      </c>
      <c r="J116" s="98">
        <v>276.65852331198079</v>
      </c>
      <c r="K116" s="97">
        <v>66.4314824916639</v>
      </c>
      <c r="L116" s="29"/>
      <c r="M116" s="15">
        <v>4.1306166095274648</v>
      </c>
      <c r="N116" s="145">
        <v>24.999999999999986</v>
      </c>
      <c r="O116" s="145">
        <v>49.999999999999986</v>
      </c>
      <c r="P116" s="145">
        <v>74.999999999999986</v>
      </c>
      <c r="Q116" s="335">
        <v>99.999999999999986</v>
      </c>
      <c r="R116" s="385">
        <v>-20.786288472742299</v>
      </c>
      <c r="S116" s="86"/>
      <c r="T116" s="397">
        <f t="shared" si="27"/>
        <v>-2.2294671686910357E-2</v>
      </c>
      <c r="U116" s="398">
        <f t="shared" si="28"/>
        <v>-0.13493549386480591</v>
      </c>
      <c r="V116" s="398">
        <f t="shared" si="29"/>
        <v>-0.26987098772961193</v>
      </c>
      <c r="W116" s="398">
        <f t="shared" si="30"/>
        <v>-0.4048064815944179</v>
      </c>
      <c r="X116" s="401">
        <f t="shared" si="31"/>
        <v>-0.53974197545922387</v>
      </c>
      <c r="Y116" s="333"/>
      <c r="Z116" s="334"/>
      <c r="AA116" s="334"/>
      <c r="AB116" s="72"/>
    </row>
    <row r="117" spans="1:28" ht="12.5" x14ac:dyDescent="0.25">
      <c r="A117" s="19">
        <v>244</v>
      </c>
      <c r="B117" s="27" t="s">
        <v>86</v>
      </c>
      <c r="C117" s="19">
        <v>17</v>
      </c>
      <c r="D117" s="20">
        <v>17923</v>
      </c>
      <c r="E117" s="114">
        <v>20.5</v>
      </c>
      <c r="F117" s="125">
        <f t="shared" si="32"/>
        <v>7.8699999999999992</v>
      </c>
      <c r="G117" s="123">
        <f t="shared" si="26"/>
        <v>-12.63</v>
      </c>
      <c r="H117" s="127">
        <v>190.8329724195718</v>
      </c>
      <c r="I117" s="131">
        <v>-93.004407286866794</v>
      </c>
      <c r="J117" s="98">
        <v>48.486626502871779</v>
      </c>
      <c r="K117" s="97">
        <v>-1.6623409086728245</v>
      </c>
      <c r="L117" s="29"/>
      <c r="M117" s="15">
        <v>4.1306166095274506</v>
      </c>
      <c r="N117" s="145">
        <v>15.524998909289295</v>
      </c>
      <c r="O117" s="145">
        <v>15.524998909289295</v>
      </c>
      <c r="P117" s="145">
        <v>15.524998909289295</v>
      </c>
      <c r="Q117" s="335">
        <v>15.524998909289295</v>
      </c>
      <c r="R117" s="385">
        <v>-77.479408377577499</v>
      </c>
      <c r="S117" s="86"/>
      <c r="T117" s="397">
        <f t="shared" si="27"/>
        <v>-2.1645193475505572E-2</v>
      </c>
      <c r="U117" s="398">
        <f t="shared" si="28"/>
        <v>-8.1353859935459738E-2</v>
      </c>
      <c r="V117" s="398">
        <f t="shared" si="29"/>
        <v>-8.1353859935459738E-2</v>
      </c>
      <c r="W117" s="398">
        <f t="shared" si="30"/>
        <v>-8.1353859935459738E-2</v>
      </c>
      <c r="X117" s="401">
        <f t="shared" si="31"/>
        <v>-8.1353859935459738E-2</v>
      </c>
      <c r="Y117" s="333"/>
      <c r="Z117" s="334"/>
      <c r="AA117" s="334"/>
      <c r="AB117" s="72"/>
    </row>
    <row r="118" spans="1:28" ht="12.5" x14ac:dyDescent="0.25">
      <c r="A118" s="19">
        <v>245</v>
      </c>
      <c r="B118" s="27" t="s">
        <v>87</v>
      </c>
      <c r="C118" s="19">
        <v>1</v>
      </c>
      <c r="D118" s="20">
        <v>36254</v>
      </c>
      <c r="E118" s="114">
        <v>19.25</v>
      </c>
      <c r="F118" s="125">
        <f t="shared" si="32"/>
        <v>6.6199999999999992</v>
      </c>
      <c r="G118" s="123">
        <f t="shared" si="26"/>
        <v>-12.63</v>
      </c>
      <c r="H118" s="127">
        <v>218.05337200420601</v>
      </c>
      <c r="I118" s="131">
        <v>-42.516654493856983</v>
      </c>
      <c r="J118" s="98">
        <v>232.22734848537377</v>
      </c>
      <c r="K118" s="97">
        <v>-48.05423291544659</v>
      </c>
      <c r="L118" s="29"/>
      <c r="M118" s="15">
        <v>4.1306166095274577</v>
      </c>
      <c r="N118" s="145">
        <v>-24.999999999999993</v>
      </c>
      <c r="O118" s="145">
        <v>-49.999999999999993</v>
      </c>
      <c r="P118" s="145">
        <v>-75</v>
      </c>
      <c r="Q118" s="335">
        <v>-100</v>
      </c>
      <c r="R118" s="385">
        <v>-142.51665449385698</v>
      </c>
      <c r="S118" s="86"/>
      <c r="T118" s="397">
        <f t="shared" si="27"/>
        <v>-1.8943144843675166E-2</v>
      </c>
      <c r="U118" s="398">
        <f t="shared" si="28"/>
        <v>0.11465082961210878</v>
      </c>
      <c r="V118" s="398">
        <f t="shared" si="29"/>
        <v>0.22930165922421758</v>
      </c>
      <c r="W118" s="398">
        <f t="shared" si="30"/>
        <v>0.3439524888363264</v>
      </c>
      <c r="X118" s="401">
        <f t="shared" si="31"/>
        <v>0.45860331844843522</v>
      </c>
      <c r="Y118" s="333"/>
      <c r="Z118" s="334"/>
      <c r="AA118" s="334"/>
      <c r="AB118" s="72"/>
    </row>
    <row r="119" spans="1:28" ht="12.5" x14ac:dyDescent="0.25">
      <c r="A119" s="19">
        <v>249</v>
      </c>
      <c r="B119" s="27" t="s">
        <v>88</v>
      </c>
      <c r="C119" s="19">
        <v>13</v>
      </c>
      <c r="D119" s="20">
        <v>9762</v>
      </c>
      <c r="E119" s="114">
        <v>21.5</v>
      </c>
      <c r="F119" s="125">
        <f t="shared" si="32"/>
        <v>8.8699999999999992</v>
      </c>
      <c r="G119" s="123">
        <f t="shared" si="26"/>
        <v>-12.63</v>
      </c>
      <c r="H119" s="127">
        <v>156.9129844989441</v>
      </c>
      <c r="I119" s="131">
        <v>87.865202070186953</v>
      </c>
      <c r="J119" s="98">
        <v>-37.079136559057574</v>
      </c>
      <c r="K119" s="97">
        <v>-168.27164054394586</v>
      </c>
      <c r="L119" s="29"/>
      <c r="M119" s="15">
        <v>4.1306166095274506</v>
      </c>
      <c r="N119" s="145">
        <v>-25.000000000000007</v>
      </c>
      <c r="O119" s="145">
        <v>-50.000000000000007</v>
      </c>
      <c r="P119" s="145">
        <v>-75</v>
      </c>
      <c r="Q119" s="335">
        <v>-100</v>
      </c>
      <c r="R119" s="385">
        <v>-12.134797929813054</v>
      </c>
      <c r="S119" s="86"/>
      <c r="T119" s="397">
        <f t="shared" si="27"/>
        <v>-2.6324249855532167E-2</v>
      </c>
      <c r="U119" s="398">
        <f t="shared" si="28"/>
        <v>0.15932397232663839</v>
      </c>
      <c r="V119" s="398">
        <f t="shared" si="29"/>
        <v>0.31864794465327673</v>
      </c>
      <c r="W119" s="398">
        <f t="shared" si="30"/>
        <v>0.47797191697991503</v>
      </c>
      <c r="X119" s="401">
        <f t="shared" si="31"/>
        <v>0.63729588930655334</v>
      </c>
      <c r="Y119" s="333"/>
      <c r="Z119" s="334"/>
      <c r="AA119" s="334"/>
      <c r="AB119" s="72"/>
    </row>
    <row r="120" spans="1:28" ht="12.5" x14ac:dyDescent="0.25">
      <c r="A120" s="19">
        <v>250</v>
      </c>
      <c r="B120" s="27" t="s">
        <v>89</v>
      </c>
      <c r="C120" s="19">
        <v>6</v>
      </c>
      <c r="D120" s="20">
        <v>1910</v>
      </c>
      <c r="E120" s="114">
        <v>21.5</v>
      </c>
      <c r="F120" s="125">
        <f t="shared" si="32"/>
        <v>8.8699999999999992</v>
      </c>
      <c r="G120" s="123">
        <f t="shared" si="26"/>
        <v>-12.63</v>
      </c>
      <c r="H120" s="127">
        <v>124.19031147995774</v>
      </c>
      <c r="I120" s="131">
        <v>-440.17567826164935</v>
      </c>
      <c r="J120" s="98">
        <v>-84.655757547549172</v>
      </c>
      <c r="K120" s="97">
        <v>16.764799233086478</v>
      </c>
      <c r="L120" s="29"/>
      <c r="M120" s="15">
        <v>4.1306166095274648</v>
      </c>
      <c r="N120" s="145">
        <v>25</v>
      </c>
      <c r="O120" s="145">
        <v>50</v>
      </c>
      <c r="P120" s="145">
        <v>53.419586995793566</v>
      </c>
      <c r="Q120" s="335">
        <v>53.419586995793566</v>
      </c>
      <c r="R120" s="385">
        <v>-386.75609126585579</v>
      </c>
      <c r="S120" s="86"/>
      <c r="T120" s="397">
        <f t="shared" si="27"/>
        <v>-3.3260377241215618E-2</v>
      </c>
      <c r="U120" s="398">
        <f t="shared" si="28"/>
        <v>-0.20130394796565582</v>
      </c>
      <c r="V120" s="398">
        <f t="shared" si="29"/>
        <v>-0.40260789593131163</v>
      </c>
      <c r="W120" s="398">
        <f t="shared" si="30"/>
        <v>-0.43014295043792206</v>
      </c>
      <c r="X120" s="401">
        <f t="shared" si="31"/>
        <v>-0.43014295043792206</v>
      </c>
      <c r="Y120" s="333"/>
      <c r="Z120" s="334"/>
      <c r="AA120" s="334"/>
      <c r="AB120" s="72"/>
    </row>
    <row r="121" spans="1:28" ht="12.5" x14ac:dyDescent="0.25">
      <c r="A121" s="19">
        <v>256</v>
      </c>
      <c r="B121" s="27" t="s">
        <v>90</v>
      </c>
      <c r="C121" s="19">
        <v>13</v>
      </c>
      <c r="D121" s="20">
        <v>1615</v>
      </c>
      <c r="E121" s="114">
        <v>21</v>
      </c>
      <c r="F121" s="125">
        <f t="shared" si="32"/>
        <v>8.3699999999999992</v>
      </c>
      <c r="G121" s="123">
        <f t="shared" si="26"/>
        <v>-12.63</v>
      </c>
      <c r="H121" s="127">
        <v>122.76573787409701</v>
      </c>
      <c r="I121" s="131">
        <v>-168.69999109215274</v>
      </c>
      <c r="J121" s="98">
        <v>12.87098747438362</v>
      </c>
      <c r="K121" s="97">
        <v>53.177417627660319</v>
      </c>
      <c r="L121" s="29"/>
      <c r="M121" s="15">
        <v>4.1306166095274648</v>
      </c>
      <c r="N121" s="145">
        <v>25</v>
      </c>
      <c r="O121" s="145">
        <v>50</v>
      </c>
      <c r="P121" s="145">
        <v>75</v>
      </c>
      <c r="Q121" s="335">
        <v>100</v>
      </c>
      <c r="R121" s="385">
        <v>-68.699991092152743</v>
      </c>
      <c r="S121" s="86"/>
      <c r="T121" s="397">
        <f t="shared" si="27"/>
        <v>-3.3646330654271292E-2</v>
      </c>
      <c r="U121" s="398">
        <f t="shared" si="28"/>
        <v>-0.20363987895090785</v>
      </c>
      <c r="V121" s="398">
        <f t="shared" si="29"/>
        <v>-0.4072797579018157</v>
      </c>
      <c r="W121" s="398">
        <f t="shared" si="30"/>
        <v>-0.61091963685272355</v>
      </c>
      <c r="X121" s="401">
        <f t="shared" si="31"/>
        <v>-0.8145595158036314</v>
      </c>
      <c r="Y121" s="333"/>
      <c r="Z121" s="334"/>
      <c r="AA121" s="334"/>
      <c r="AB121" s="72"/>
    </row>
    <row r="122" spans="1:28" ht="12.5" x14ac:dyDescent="0.25">
      <c r="A122" s="19">
        <v>257</v>
      </c>
      <c r="B122" s="27" t="s">
        <v>91</v>
      </c>
      <c r="C122" s="19">
        <v>1</v>
      </c>
      <c r="D122" s="20">
        <v>39262</v>
      </c>
      <c r="E122" s="114">
        <v>19.75</v>
      </c>
      <c r="F122" s="125">
        <f t="shared" si="32"/>
        <v>7.1199999999999992</v>
      </c>
      <c r="G122" s="123">
        <f t="shared" si="26"/>
        <v>-12.63</v>
      </c>
      <c r="H122" s="127">
        <v>243.18184549889281</v>
      </c>
      <c r="I122" s="131">
        <v>-98.777824479835502</v>
      </c>
      <c r="J122" s="98">
        <v>-94.130374658907783</v>
      </c>
      <c r="K122" s="97">
        <v>-23.891375551736672</v>
      </c>
      <c r="L122" s="29"/>
      <c r="M122" s="15">
        <v>4.1306166095274506</v>
      </c>
      <c r="N122" s="145">
        <v>-25</v>
      </c>
      <c r="O122" s="145">
        <v>-30.234518771559507</v>
      </c>
      <c r="P122" s="145">
        <v>-30.234518771559507</v>
      </c>
      <c r="Q122" s="335">
        <v>-30.234518771559507</v>
      </c>
      <c r="R122" s="385">
        <v>-129.01234325139501</v>
      </c>
      <c r="S122" s="86"/>
      <c r="T122" s="397">
        <f t="shared" si="27"/>
        <v>-1.6985711252636485E-2</v>
      </c>
      <c r="U122" s="398">
        <f t="shared" si="28"/>
        <v>0.10280372676961951</v>
      </c>
      <c r="V122" s="398">
        <f t="shared" si="29"/>
        <v>0.12432884827209341</v>
      </c>
      <c r="W122" s="398">
        <f t="shared" si="30"/>
        <v>0.12432884827209341</v>
      </c>
      <c r="X122" s="401">
        <f t="shared" si="31"/>
        <v>0.12432884827209341</v>
      </c>
      <c r="Y122" s="333"/>
      <c r="Z122" s="334"/>
      <c r="AA122" s="334"/>
      <c r="AB122" s="72"/>
    </row>
    <row r="123" spans="1:28" ht="12.5" x14ac:dyDescent="0.25">
      <c r="A123" s="19">
        <v>260</v>
      </c>
      <c r="B123" s="27" t="s">
        <v>92</v>
      </c>
      <c r="C123" s="19">
        <v>12</v>
      </c>
      <c r="D123" s="20">
        <v>10358</v>
      </c>
      <c r="E123" s="114">
        <v>21</v>
      </c>
      <c r="F123" s="125">
        <f t="shared" si="32"/>
        <v>8.3699999999999992</v>
      </c>
      <c r="G123" s="123">
        <f t="shared" si="26"/>
        <v>-12.63</v>
      </c>
      <c r="H123" s="127">
        <v>137.76906231234818</v>
      </c>
      <c r="I123" s="131">
        <v>137.07498815768207</v>
      </c>
      <c r="J123" s="98">
        <v>534.71736299455938</v>
      </c>
      <c r="K123" s="97">
        <v>-202.65662537928051</v>
      </c>
      <c r="L123" s="29"/>
      <c r="M123" s="15">
        <v>4.1306166095274648</v>
      </c>
      <c r="N123" s="145">
        <v>-25.000000000000014</v>
      </c>
      <c r="O123" s="145">
        <v>-50.000000000000014</v>
      </c>
      <c r="P123" s="145">
        <v>-75.000000000000014</v>
      </c>
      <c r="Q123" s="335">
        <v>-100.00000000000001</v>
      </c>
      <c r="R123" s="385">
        <v>37.074988157682057</v>
      </c>
      <c r="S123" s="86"/>
      <c r="T123" s="397">
        <f t="shared" si="27"/>
        <v>-2.9982178438309946E-2</v>
      </c>
      <c r="U123" s="398">
        <f t="shared" si="28"/>
        <v>0.18146309178849129</v>
      </c>
      <c r="V123" s="398">
        <f t="shared" si="29"/>
        <v>0.36292618357698248</v>
      </c>
      <c r="W123" s="398">
        <f t="shared" si="30"/>
        <v>0.54438927536547366</v>
      </c>
      <c r="X123" s="401">
        <f t="shared" si="31"/>
        <v>0.72585236715396484</v>
      </c>
      <c r="Y123" s="333"/>
      <c r="Z123" s="334"/>
      <c r="AA123" s="334"/>
      <c r="AB123" s="72"/>
    </row>
    <row r="124" spans="1:28" ht="12.5" x14ac:dyDescent="0.25">
      <c r="A124" s="19">
        <v>261</v>
      </c>
      <c r="B124" s="27" t="s">
        <v>93</v>
      </c>
      <c r="C124" s="19">
        <v>19</v>
      </c>
      <c r="D124" s="20">
        <v>6436</v>
      </c>
      <c r="E124" s="114">
        <v>20.25</v>
      </c>
      <c r="F124" s="125">
        <f t="shared" si="32"/>
        <v>7.6199999999999992</v>
      </c>
      <c r="G124" s="123">
        <f t="shared" si="26"/>
        <v>-12.63</v>
      </c>
      <c r="H124" s="127">
        <v>169.48411086588075</v>
      </c>
      <c r="I124" s="131">
        <v>79.637347061665139</v>
      </c>
      <c r="J124" s="98">
        <v>874.7798859682182</v>
      </c>
      <c r="K124" s="97">
        <v>212.58465457873956</v>
      </c>
      <c r="L124" s="29"/>
      <c r="M124" s="15">
        <v>4.1306166095274648</v>
      </c>
      <c r="N124" s="145">
        <v>-25</v>
      </c>
      <c r="O124" s="145">
        <v>-50</v>
      </c>
      <c r="P124" s="145">
        <v>-75</v>
      </c>
      <c r="Q124" s="335">
        <v>-96.541241936136743</v>
      </c>
      <c r="R124" s="385">
        <v>-16.903894874471604</v>
      </c>
      <c r="S124" s="86"/>
      <c r="T124" s="397">
        <f t="shared" si="27"/>
        <v>-2.4371704158133025E-2</v>
      </c>
      <c r="U124" s="398">
        <f t="shared" si="28"/>
        <v>0.14750645280125083</v>
      </c>
      <c r="V124" s="398">
        <f t="shared" si="29"/>
        <v>0.29501290560250165</v>
      </c>
      <c r="W124" s="398">
        <f t="shared" si="30"/>
        <v>0.44251935840375245</v>
      </c>
      <c r="X124" s="401">
        <f t="shared" si="31"/>
        <v>0.56961824588107557</v>
      </c>
      <c r="Y124" s="333"/>
      <c r="Z124" s="334"/>
      <c r="AA124" s="334"/>
      <c r="AB124" s="72"/>
    </row>
    <row r="125" spans="1:28" ht="12.5" x14ac:dyDescent="0.25">
      <c r="A125" s="19">
        <v>263</v>
      </c>
      <c r="B125" s="27" t="s">
        <v>94</v>
      </c>
      <c r="C125" s="19">
        <v>11</v>
      </c>
      <c r="D125" s="20">
        <v>8153</v>
      </c>
      <c r="E125" s="114">
        <v>21.75</v>
      </c>
      <c r="F125" s="125">
        <f t="shared" si="32"/>
        <v>9.1199999999999992</v>
      </c>
      <c r="G125" s="123">
        <f t="shared" si="26"/>
        <v>-12.63</v>
      </c>
      <c r="H125" s="127">
        <v>130.56388940891418</v>
      </c>
      <c r="I125" s="131">
        <v>86.995462499791955</v>
      </c>
      <c r="J125" s="98">
        <v>93.370247919523621</v>
      </c>
      <c r="K125" s="97">
        <v>-62.986637905960663</v>
      </c>
      <c r="L125" s="29"/>
      <c r="M125" s="15">
        <v>4.1306166095274648</v>
      </c>
      <c r="N125" s="145">
        <v>15.384342857582027</v>
      </c>
      <c r="O125" s="145">
        <v>15.384342857582027</v>
      </c>
      <c r="P125" s="145">
        <v>15.384342857582027</v>
      </c>
      <c r="Q125" s="335">
        <v>15.384342857582027</v>
      </c>
      <c r="R125" s="385">
        <v>102.37980535737398</v>
      </c>
      <c r="S125" s="86"/>
      <c r="T125" s="397">
        <f t="shared" si="27"/>
        <v>-3.1636746027002539E-2</v>
      </c>
      <c r="U125" s="398">
        <f t="shared" si="28"/>
        <v>-0.11782999822714893</v>
      </c>
      <c r="V125" s="398">
        <f t="shared" si="29"/>
        <v>-0.11782999822714893</v>
      </c>
      <c r="W125" s="398">
        <f t="shared" si="30"/>
        <v>-0.11782999822714893</v>
      </c>
      <c r="X125" s="401">
        <f t="shared" si="31"/>
        <v>-0.11782999822714893</v>
      </c>
      <c r="Y125" s="333"/>
      <c r="Z125" s="334"/>
      <c r="AA125" s="334"/>
      <c r="AB125" s="72"/>
    </row>
    <row r="126" spans="1:28" ht="12.5" x14ac:dyDescent="0.25">
      <c r="A126" s="19">
        <v>265</v>
      </c>
      <c r="B126" s="27" t="s">
        <v>95</v>
      </c>
      <c r="C126" s="19">
        <v>13</v>
      </c>
      <c r="D126" s="20">
        <v>1103</v>
      </c>
      <c r="E126" s="114">
        <v>21.75</v>
      </c>
      <c r="F126" s="125">
        <f t="shared" si="32"/>
        <v>9.1199999999999992</v>
      </c>
      <c r="G126" s="123">
        <f t="shared" si="26"/>
        <v>-12.63</v>
      </c>
      <c r="H126" s="127">
        <v>115.85558126958375</v>
      </c>
      <c r="I126" s="131">
        <v>-42.182818140539048</v>
      </c>
      <c r="J126" s="98">
        <v>-45.066958947767134</v>
      </c>
      <c r="K126" s="97">
        <v>25.587640731689035</v>
      </c>
      <c r="L126" s="29"/>
      <c r="M126" s="15">
        <v>4.1306166095274577</v>
      </c>
      <c r="N126" s="145">
        <v>24.999999999999993</v>
      </c>
      <c r="O126" s="145">
        <v>49.999999999999993</v>
      </c>
      <c r="P126" s="145">
        <v>75</v>
      </c>
      <c r="Q126" s="335">
        <v>100</v>
      </c>
      <c r="R126" s="385">
        <v>57.817181859460945</v>
      </c>
      <c r="S126" s="86"/>
      <c r="T126" s="397">
        <f t="shared" si="27"/>
        <v>-3.5653151658839352E-2</v>
      </c>
      <c r="U126" s="398">
        <f t="shared" si="28"/>
        <v>-0.215785892453706</v>
      </c>
      <c r="V126" s="398">
        <f t="shared" si="29"/>
        <v>-0.43157178490741205</v>
      </c>
      <c r="W126" s="398">
        <f t="shared" si="30"/>
        <v>-0.64735767736111816</v>
      </c>
      <c r="X126" s="401">
        <f t="shared" si="31"/>
        <v>-0.86314356981482421</v>
      </c>
      <c r="Y126" s="333"/>
      <c r="Z126" s="334"/>
      <c r="AA126" s="334"/>
      <c r="AB126" s="72"/>
    </row>
    <row r="127" spans="1:28" ht="12.5" x14ac:dyDescent="0.25">
      <c r="A127" s="19">
        <v>271</v>
      </c>
      <c r="B127" s="27" t="s">
        <v>96</v>
      </c>
      <c r="C127" s="19">
        <v>4</v>
      </c>
      <c r="D127" s="20">
        <v>7226</v>
      </c>
      <c r="E127" s="114">
        <v>21.75</v>
      </c>
      <c r="F127" s="125">
        <f t="shared" si="32"/>
        <v>9.1199999999999992</v>
      </c>
      <c r="G127" s="123">
        <f t="shared" si="26"/>
        <v>-12.63</v>
      </c>
      <c r="H127" s="127">
        <v>155.1979693213105</v>
      </c>
      <c r="I127" s="131">
        <v>6.0680392299795001</v>
      </c>
      <c r="J127" s="98">
        <v>151.52189414946315</v>
      </c>
      <c r="K127" s="97">
        <v>7.9471541052559758</v>
      </c>
      <c r="L127" s="29"/>
      <c r="M127" s="15">
        <v>4.1306166095274586</v>
      </c>
      <c r="N127" s="145">
        <v>19.501707422280248</v>
      </c>
      <c r="O127" s="145">
        <v>19.501707422280248</v>
      </c>
      <c r="P127" s="145">
        <v>19.501707422280248</v>
      </c>
      <c r="Q127" s="335">
        <v>19.501707422280248</v>
      </c>
      <c r="R127" s="385">
        <v>25.569746652259749</v>
      </c>
      <c r="S127" s="86"/>
      <c r="T127" s="397">
        <f t="shared" si="27"/>
        <v>-2.6615145981554261E-2</v>
      </c>
      <c r="U127" s="398">
        <f t="shared" si="28"/>
        <v>-0.12565697545890786</v>
      </c>
      <c r="V127" s="398">
        <f t="shared" si="29"/>
        <v>-0.12565697545890786</v>
      </c>
      <c r="W127" s="398">
        <f t="shared" si="30"/>
        <v>-0.12565697545890786</v>
      </c>
      <c r="X127" s="401">
        <f t="shared" si="31"/>
        <v>-0.12565697545890786</v>
      </c>
      <c r="Y127" s="333"/>
      <c r="Z127" s="334"/>
      <c r="AA127" s="334"/>
      <c r="AB127" s="72"/>
    </row>
    <row r="128" spans="1:28" ht="12.5" x14ac:dyDescent="0.25">
      <c r="A128" s="19">
        <v>272</v>
      </c>
      <c r="B128" s="27" t="s">
        <v>97</v>
      </c>
      <c r="C128" s="19">
        <v>16</v>
      </c>
      <c r="D128" s="20">
        <v>47657</v>
      </c>
      <c r="E128" s="114">
        <v>21.5</v>
      </c>
      <c r="F128" s="125">
        <f t="shared" si="32"/>
        <v>8.8699999999999992</v>
      </c>
      <c r="G128" s="123">
        <f t="shared" si="26"/>
        <v>-12.63</v>
      </c>
      <c r="H128" s="127">
        <v>171.10774595398314</v>
      </c>
      <c r="I128" s="131">
        <v>-13.056902627213587</v>
      </c>
      <c r="J128" s="98">
        <v>-9.5540964082340452</v>
      </c>
      <c r="K128" s="97">
        <v>49.629491479270236</v>
      </c>
      <c r="L128" s="29"/>
      <c r="M128" s="15">
        <v>4.1306166095274577</v>
      </c>
      <c r="N128" s="145">
        <v>19.253684578782092</v>
      </c>
      <c r="O128" s="145">
        <v>19.253684578782092</v>
      </c>
      <c r="P128" s="145">
        <v>19.253684578782092</v>
      </c>
      <c r="Q128" s="335">
        <v>19.253684578782092</v>
      </c>
      <c r="R128" s="385">
        <v>6.1967819515685036</v>
      </c>
      <c r="S128" s="86"/>
      <c r="T128" s="397">
        <f t="shared" si="27"/>
        <v>-2.4140441956603909E-2</v>
      </c>
      <c r="U128" s="398">
        <f t="shared" si="28"/>
        <v>-0.11252374620118064</v>
      </c>
      <c r="V128" s="398">
        <f t="shared" si="29"/>
        <v>-0.11252374620118064</v>
      </c>
      <c r="W128" s="398">
        <f t="shared" si="30"/>
        <v>-0.11252374620118064</v>
      </c>
      <c r="X128" s="401">
        <f t="shared" si="31"/>
        <v>-0.11252374620118064</v>
      </c>
      <c r="Y128" s="333"/>
      <c r="Z128" s="334"/>
      <c r="AA128" s="334"/>
      <c r="AB128" s="72"/>
    </row>
    <row r="129" spans="1:28" ht="12.5" x14ac:dyDescent="0.25">
      <c r="A129" s="19">
        <v>273</v>
      </c>
      <c r="B129" s="27" t="s">
        <v>98</v>
      </c>
      <c r="C129" s="19">
        <v>19</v>
      </c>
      <c r="D129" s="20">
        <v>3834</v>
      </c>
      <c r="E129" s="114">
        <v>20</v>
      </c>
      <c r="F129" s="125">
        <f t="shared" si="32"/>
        <v>7.3699999999999992</v>
      </c>
      <c r="G129" s="123">
        <f t="shared" si="26"/>
        <v>-12.63</v>
      </c>
      <c r="H129" s="127">
        <v>154.55575303168325</v>
      </c>
      <c r="I129" s="131">
        <v>92.020426909711816</v>
      </c>
      <c r="J129" s="98">
        <v>336.36834100207682</v>
      </c>
      <c r="K129" s="97">
        <v>-314.96918809500664</v>
      </c>
      <c r="L129" s="29"/>
      <c r="M129" s="15">
        <v>4.1306166095274506</v>
      </c>
      <c r="N129" s="145">
        <v>-24.999999999999986</v>
      </c>
      <c r="O129" s="145">
        <v>-49.999999999999986</v>
      </c>
      <c r="P129" s="145">
        <v>-74.999999999999986</v>
      </c>
      <c r="Q129" s="335">
        <v>-99.999999999999986</v>
      </c>
      <c r="R129" s="385">
        <v>-7.9795730902881701</v>
      </c>
      <c r="S129" s="86"/>
      <c r="T129" s="397">
        <f t="shared" si="27"/>
        <v>-2.6725738308044037E-2</v>
      </c>
      <c r="U129" s="398">
        <f t="shared" si="28"/>
        <v>0.16175392704324049</v>
      </c>
      <c r="V129" s="398">
        <f t="shared" si="29"/>
        <v>0.32350785408648103</v>
      </c>
      <c r="W129" s="398">
        <f t="shared" si="30"/>
        <v>0.48526178112972163</v>
      </c>
      <c r="X129" s="401">
        <f t="shared" si="31"/>
        <v>0.64701570817296217</v>
      </c>
      <c r="Y129" s="333"/>
      <c r="Z129" s="334"/>
      <c r="AA129" s="334"/>
      <c r="AB129" s="72"/>
    </row>
    <row r="130" spans="1:28" ht="12.5" x14ac:dyDescent="0.25">
      <c r="A130" s="19">
        <v>275</v>
      </c>
      <c r="B130" s="27" t="s">
        <v>99</v>
      </c>
      <c r="C130" s="19">
        <v>13</v>
      </c>
      <c r="D130" s="20">
        <v>2698</v>
      </c>
      <c r="E130" s="114">
        <v>22</v>
      </c>
      <c r="F130" s="125">
        <f t="shared" si="32"/>
        <v>9.3699999999999992</v>
      </c>
      <c r="G130" s="123">
        <f t="shared" si="26"/>
        <v>-12.63</v>
      </c>
      <c r="H130" s="127">
        <v>136.00184491773425</v>
      </c>
      <c r="I130" s="131">
        <v>98.004040628213232</v>
      </c>
      <c r="J130" s="98">
        <v>-53.723791041792737</v>
      </c>
      <c r="K130" s="97">
        <v>-45.895015430168407</v>
      </c>
      <c r="L130" s="29"/>
      <c r="M130" s="15">
        <v>4.1306166095274648</v>
      </c>
      <c r="N130" s="145">
        <v>-24.999999999999986</v>
      </c>
      <c r="O130" s="145">
        <v>-49.999999999999986</v>
      </c>
      <c r="P130" s="145">
        <v>-74.999999999999986</v>
      </c>
      <c r="Q130" s="335">
        <v>-99.999999999999986</v>
      </c>
      <c r="R130" s="385">
        <v>-1.9959593717867534</v>
      </c>
      <c r="S130" s="86"/>
      <c r="T130" s="397">
        <f t="shared" si="27"/>
        <v>-3.0371768942002376E-2</v>
      </c>
      <c r="U130" s="398">
        <f t="shared" si="28"/>
        <v>0.18382103577434675</v>
      </c>
      <c r="V130" s="398">
        <f t="shared" si="29"/>
        <v>0.36764207154869361</v>
      </c>
      <c r="W130" s="398">
        <f t="shared" si="30"/>
        <v>0.55146310732304049</v>
      </c>
      <c r="X130" s="401">
        <f t="shared" si="31"/>
        <v>0.73528414309738732</v>
      </c>
      <c r="Y130" s="333"/>
      <c r="Z130" s="334"/>
      <c r="AA130" s="334"/>
      <c r="AB130" s="72"/>
    </row>
    <row r="131" spans="1:28" ht="12.5" x14ac:dyDescent="0.25">
      <c r="A131" s="19">
        <v>276</v>
      </c>
      <c r="B131" s="27" t="s">
        <v>100</v>
      </c>
      <c r="C131" s="19">
        <v>12</v>
      </c>
      <c r="D131" s="20">
        <v>14849</v>
      </c>
      <c r="E131" s="114">
        <v>20.5</v>
      </c>
      <c r="F131" s="125">
        <f t="shared" si="32"/>
        <v>7.8699999999999992</v>
      </c>
      <c r="G131" s="123">
        <f t="shared" si="26"/>
        <v>-12.63</v>
      </c>
      <c r="H131" s="127">
        <v>170.36181165708541</v>
      </c>
      <c r="I131" s="131">
        <v>-19.292664372608495</v>
      </c>
      <c r="J131" s="98">
        <v>240.96731629064902</v>
      </c>
      <c r="K131" s="97">
        <v>93.324190619549938</v>
      </c>
      <c r="L131" s="29"/>
      <c r="M131" s="15">
        <v>4.1306166095274577</v>
      </c>
      <c r="N131" s="145">
        <v>-25.000000000000004</v>
      </c>
      <c r="O131" s="145">
        <v>-34.63924760822124</v>
      </c>
      <c r="P131" s="145">
        <v>-34.63924760822124</v>
      </c>
      <c r="Q131" s="335">
        <v>-34.63924760822124</v>
      </c>
      <c r="R131" s="385">
        <v>-53.931911980829739</v>
      </c>
      <c r="S131" s="86"/>
      <c r="T131" s="397">
        <f t="shared" si="27"/>
        <v>-2.4246141605031843E-2</v>
      </c>
      <c r="U131" s="398">
        <f t="shared" si="28"/>
        <v>0.14674650238118811</v>
      </c>
      <c r="V131" s="398">
        <f t="shared" si="29"/>
        <v>0.20332753726489608</v>
      </c>
      <c r="W131" s="398">
        <f t="shared" si="30"/>
        <v>0.20332753726489608</v>
      </c>
      <c r="X131" s="401">
        <f t="shared" si="31"/>
        <v>0.20332753726489608</v>
      </c>
      <c r="Y131" s="333"/>
      <c r="Z131" s="334"/>
      <c r="AA131" s="334"/>
      <c r="AB131" s="72"/>
    </row>
    <row r="132" spans="1:28" ht="12.5" x14ac:dyDescent="0.25">
      <c r="A132" s="19">
        <v>280</v>
      </c>
      <c r="B132" s="27" t="s">
        <v>101</v>
      </c>
      <c r="C132" s="19">
        <v>15</v>
      </c>
      <c r="D132" s="20">
        <v>2122</v>
      </c>
      <c r="E132" s="114">
        <v>21.5</v>
      </c>
      <c r="F132" s="125">
        <f t="shared" si="32"/>
        <v>8.8699999999999992</v>
      </c>
      <c r="G132" s="123">
        <f t="shared" si="26"/>
        <v>-12.63</v>
      </c>
      <c r="H132" s="127">
        <v>134.22830772696409</v>
      </c>
      <c r="I132" s="131">
        <v>-423.39785991504993</v>
      </c>
      <c r="J132" s="98">
        <v>83.361524925247394</v>
      </c>
      <c r="K132" s="97">
        <v>-156.95858099041618</v>
      </c>
      <c r="L132" s="29"/>
      <c r="M132" s="15">
        <v>4.1306166095274648</v>
      </c>
      <c r="N132" s="145">
        <v>-25</v>
      </c>
      <c r="O132" s="145">
        <v>-47.730030115322904</v>
      </c>
      <c r="P132" s="145">
        <v>-47.730030115322904</v>
      </c>
      <c r="Q132" s="335">
        <v>-47.730030115322904</v>
      </c>
      <c r="R132" s="385">
        <v>-471.12789003037284</v>
      </c>
      <c r="S132" s="86"/>
      <c r="T132" s="397">
        <f t="shared" si="27"/>
        <v>-3.0773066273990558E-2</v>
      </c>
      <c r="U132" s="398">
        <f t="shared" si="28"/>
        <v>0.18624983375975276</v>
      </c>
      <c r="V132" s="398">
        <f t="shared" si="29"/>
        <v>0.35558840697307537</v>
      </c>
      <c r="W132" s="398">
        <f t="shared" si="30"/>
        <v>0.35558840697307537</v>
      </c>
      <c r="X132" s="401">
        <f t="shared" si="31"/>
        <v>0.35558840697307537</v>
      </c>
      <c r="Y132" s="333"/>
      <c r="Z132" s="334"/>
      <c r="AA132" s="334"/>
      <c r="AB132" s="72"/>
    </row>
    <row r="133" spans="1:28" ht="12.5" x14ac:dyDescent="0.25">
      <c r="A133" s="19">
        <v>284</v>
      </c>
      <c r="B133" s="27" t="s">
        <v>102</v>
      </c>
      <c r="C133" s="19">
        <v>2</v>
      </c>
      <c r="D133" s="20">
        <v>2340</v>
      </c>
      <c r="E133" s="114">
        <v>20</v>
      </c>
      <c r="F133" s="125">
        <f t="shared" si="32"/>
        <v>7.3699999999999992</v>
      </c>
      <c r="G133" s="123">
        <f t="shared" si="26"/>
        <v>-12.63</v>
      </c>
      <c r="H133" s="127">
        <v>144.92328566955436</v>
      </c>
      <c r="I133" s="131">
        <v>-64.770993656515444</v>
      </c>
      <c r="J133" s="98">
        <v>-55.215782979183537</v>
      </c>
      <c r="K133" s="97">
        <v>-117.5976225323509</v>
      </c>
      <c r="L133" s="29"/>
      <c r="M133" s="15">
        <v>4.1306166095274577</v>
      </c>
      <c r="N133" s="145">
        <v>-24.999999999999986</v>
      </c>
      <c r="O133" s="145">
        <v>-49.999999999999986</v>
      </c>
      <c r="P133" s="145">
        <v>-74.999999999999986</v>
      </c>
      <c r="Q133" s="335">
        <v>-99.999999999999986</v>
      </c>
      <c r="R133" s="385">
        <v>-164.77099365651543</v>
      </c>
      <c r="S133" s="86"/>
      <c r="T133" s="397">
        <f t="shared" si="27"/>
        <v>-2.8502090540134795E-2</v>
      </c>
      <c r="U133" s="398">
        <f t="shared" si="28"/>
        <v>0.17250505938019878</v>
      </c>
      <c r="V133" s="398">
        <f t="shared" si="29"/>
        <v>0.34501011876039767</v>
      </c>
      <c r="W133" s="398">
        <f t="shared" si="30"/>
        <v>0.51751517814059655</v>
      </c>
      <c r="X133" s="401">
        <f t="shared" si="31"/>
        <v>0.69002023752079544</v>
      </c>
      <c r="Y133" s="333"/>
      <c r="Z133" s="334"/>
      <c r="AA133" s="334"/>
      <c r="AB133" s="72"/>
    </row>
    <row r="134" spans="1:28" ht="12.5" x14ac:dyDescent="0.25">
      <c r="A134" s="19">
        <v>285</v>
      </c>
      <c r="B134" s="27" t="s">
        <v>103</v>
      </c>
      <c r="C134" s="19">
        <v>8</v>
      </c>
      <c r="D134" s="20">
        <v>52883</v>
      </c>
      <c r="E134" s="114">
        <v>21.5</v>
      </c>
      <c r="F134" s="125">
        <f t="shared" si="32"/>
        <v>8.8699999999999992</v>
      </c>
      <c r="G134" s="123">
        <f t="shared" si="26"/>
        <v>-12.63</v>
      </c>
      <c r="H134" s="127">
        <v>181.57849939564744</v>
      </c>
      <c r="I134" s="131">
        <v>58.235258804559997</v>
      </c>
      <c r="J134" s="98">
        <v>240.99503623871598</v>
      </c>
      <c r="K134" s="97">
        <v>-34.752602311766083</v>
      </c>
      <c r="L134" s="29"/>
      <c r="M134" s="15">
        <v>4.1306166095274577</v>
      </c>
      <c r="N134" s="145">
        <v>25.000000000000007</v>
      </c>
      <c r="O134" s="145">
        <v>34.301703235586977</v>
      </c>
      <c r="P134" s="145">
        <v>34.301703235586977</v>
      </c>
      <c r="Q134" s="335">
        <v>34.301703235586977</v>
      </c>
      <c r="R134" s="385">
        <v>92.536962040146975</v>
      </c>
      <c r="S134" s="86"/>
      <c r="T134" s="397">
        <f t="shared" si="27"/>
        <v>-2.2748379479263784E-2</v>
      </c>
      <c r="U134" s="398">
        <f t="shared" si="28"/>
        <v>-0.13768149909382538</v>
      </c>
      <c r="V134" s="398">
        <f t="shared" si="29"/>
        <v>-0.18890839691788539</v>
      </c>
      <c r="W134" s="398">
        <f t="shared" si="30"/>
        <v>-0.18890839691788539</v>
      </c>
      <c r="X134" s="401">
        <f t="shared" si="31"/>
        <v>-0.18890839691788539</v>
      </c>
      <c r="Y134" s="333"/>
      <c r="Z134" s="334"/>
      <c r="AA134" s="334"/>
      <c r="AB134" s="72"/>
    </row>
    <row r="135" spans="1:28" ht="12.5" x14ac:dyDescent="0.25">
      <c r="A135" s="19">
        <v>286</v>
      </c>
      <c r="B135" s="27" t="s">
        <v>104</v>
      </c>
      <c r="C135" s="19">
        <v>8</v>
      </c>
      <c r="D135" s="20">
        <v>83177</v>
      </c>
      <c r="E135" s="114">
        <v>21.25</v>
      </c>
      <c r="F135" s="125">
        <f t="shared" si="32"/>
        <v>8.6199999999999992</v>
      </c>
      <c r="G135" s="123">
        <f t="shared" si="26"/>
        <v>-12.63</v>
      </c>
      <c r="H135" s="127">
        <v>180.47501335242737</v>
      </c>
      <c r="I135" s="131">
        <v>210.54466420456995</v>
      </c>
      <c r="J135" s="98">
        <v>164.32462100450661</v>
      </c>
      <c r="K135" s="97">
        <v>-35.897282655046808</v>
      </c>
      <c r="L135" s="29"/>
      <c r="M135" s="15">
        <v>4.1306166095274648</v>
      </c>
      <c r="N135" s="145">
        <v>25</v>
      </c>
      <c r="O135" s="145">
        <v>45.790219680783849</v>
      </c>
      <c r="P135" s="145">
        <v>45.790219680783849</v>
      </c>
      <c r="Q135" s="335">
        <v>45.790219680783849</v>
      </c>
      <c r="R135" s="385">
        <v>256.3348838853538</v>
      </c>
      <c r="S135" s="86"/>
      <c r="T135" s="397">
        <f t="shared" si="27"/>
        <v>-2.2887470862580261E-2</v>
      </c>
      <c r="U135" s="398">
        <f t="shared" si="28"/>
        <v>-0.1385233309343526</v>
      </c>
      <c r="V135" s="398">
        <f t="shared" si="29"/>
        <v>-0.25372055017591705</v>
      </c>
      <c r="W135" s="398">
        <f t="shared" si="30"/>
        <v>-0.25372055017591705</v>
      </c>
      <c r="X135" s="401">
        <f t="shared" si="31"/>
        <v>-0.25372055017591705</v>
      </c>
      <c r="Y135" s="333"/>
      <c r="Z135" s="334"/>
      <c r="AA135" s="334"/>
      <c r="AB135" s="72"/>
    </row>
    <row r="136" spans="1:28" ht="12.5" x14ac:dyDescent="0.25">
      <c r="A136" s="19">
        <v>287</v>
      </c>
      <c r="B136" s="27" t="s">
        <v>105</v>
      </c>
      <c r="C136" s="19">
        <v>15</v>
      </c>
      <c r="D136" s="20">
        <v>6596</v>
      </c>
      <c r="E136" s="114">
        <v>21.5</v>
      </c>
      <c r="F136" s="125">
        <f t="shared" si="32"/>
        <v>8.8699999999999992</v>
      </c>
      <c r="G136" s="123">
        <f t="shared" si="26"/>
        <v>-12.63</v>
      </c>
      <c r="H136" s="127">
        <v>156.76486996662936</v>
      </c>
      <c r="I136" s="131">
        <v>-111.30520605048184</v>
      </c>
      <c r="J136" s="98">
        <v>464.36643440807285</v>
      </c>
      <c r="K136" s="97">
        <v>-50.691041361416239</v>
      </c>
      <c r="L136" s="29"/>
      <c r="M136" s="15">
        <v>4.1306166095274648</v>
      </c>
      <c r="N136" s="145">
        <v>-25</v>
      </c>
      <c r="O136" s="145">
        <v>-50</v>
      </c>
      <c r="P136" s="145">
        <v>-75</v>
      </c>
      <c r="Q136" s="335">
        <v>-100</v>
      </c>
      <c r="R136" s="385">
        <v>-211.30520605048184</v>
      </c>
      <c r="S136" s="86"/>
      <c r="T136" s="397">
        <f t="shared" si="27"/>
        <v>-2.6349121524527477E-2</v>
      </c>
      <c r="U136" s="398">
        <f t="shared" si="28"/>
        <v>0.15947450474919392</v>
      </c>
      <c r="V136" s="398">
        <f t="shared" si="29"/>
        <v>0.31894900949838784</v>
      </c>
      <c r="W136" s="398">
        <f t="shared" si="30"/>
        <v>0.47842351424758173</v>
      </c>
      <c r="X136" s="401">
        <f t="shared" si="31"/>
        <v>0.63789801899677567</v>
      </c>
      <c r="Y136" s="333"/>
      <c r="Z136" s="334"/>
      <c r="AA136" s="334"/>
      <c r="AB136" s="72"/>
    </row>
    <row r="137" spans="1:28" ht="12.5" x14ac:dyDescent="0.25">
      <c r="A137" s="19">
        <v>288</v>
      </c>
      <c r="B137" s="27" t="s">
        <v>106</v>
      </c>
      <c r="C137" s="19">
        <v>15</v>
      </c>
      <c r="D137" s="20">
        <v>6509</v>
      </c>
      <c r="E137" s="114">
        <v>22</v>
      </c>
      <c r="F137" s="125">
        <f t="shared" si="32"/>
        <v>9.3699999999999992</v>
      </c>
      <c r="G137" s="123">
        <f t="shared" si="26"/>
        <v>-12.63</v>
      </c>
      <c r="H137" s="127">
        <v>152.81387744380862</v>
      </c>
      <c r="I137" s="131">
        <v>39.659293205460557</v>
      </c>
      <c r="J137" s="98">
        <v>58.000970133610465</v>
      </c>
      <c r="K137" s="97">
        <v>175.91741284019298</v>
      </c>
      <c r="L137" s="29"/>
      <c r="M137" s="15">
        <v>4.1306166095274577</v>
      </c>
      <c r="N137" s="145">
        <v>25</v>
      </c>
      <c r="O137" s="145">
        <v>50</v>
      </c>
      <c r="P137" s="145">
        <v>75</v>
      </c>
      <c r="Q137" s="335">
        <v>100</v>
      </c>
      <c r="R137" s="385">
        <v>139.65929320546056</v>
      </c>
      <c r="S137" s="86"/>
      <c r="T137" s="397">
        <f t="shared" si="27"/>
        <v>-2.7030376289262942E-2</v>
      </c>
      <c r="U137" s="398">
        <f t="shared" si="28"/>
        <v>-0.16359770734299167</v>
      </c>
      <c r="V137" s="398">
        <f t="shared" si="29"/>
        <v>-0.32719541468598334</v>
      </c>
      <c r="W137" s="398">
        <f t="shared" si="30"/>
        <v>-0.49079312202897502</v>
      </c>
      <c r="X137" s="401">
        <f t="shared" si="31"/>
        <v>-0.65439082937196669</v>
      </c>
      <c r="Y137" s="333"/>
      <c r="Z137" s="334"/>
      <c r="AA137" s="334"/>
      <c r="AB137" s="72"/>
    </row>
    <row r="138" spans="1:28" ht="12.5" x14ac:dyDescent="0.25">
      <c r="A138" s="19">
        <v>290</v>
      </c>
      <c r="B138" s="27" t="s">
        <v>107</v>
      </c>
      <c r="C138" s="19">
        <v>18</v>
      </c>
      <c r="D138" s="20">
        <v>8329</v>
      </c>
      <c r="E138" s="114">
        <v>22</v>
      </c>
      <c r="F138" s="125">
        <f t="shared" si="32"/>
        <v>9.3699999999999992</v>
      </c>
      <c r="G138" s="123">
        <f t="shared" si="26"/>
        <v>-12.63</v>
      </c>
      <c r="H138" s="127">
        <v>141.68287039676855</v>
      </c>
      <c r="I138" s="131">
        <v>-333.21657254804148</v>
      </c>
      <c r="J138" s="98">
        <v>123.60365084139161</v>
      </c>
      <c r="K138" s="97">
        <v>21.630690490393675</v>
      </c>
      <c r="L138" s="29"/>
      <c r="M138" s="15">
        <v>4.1306166095274648</v>
      </c>
      <c r="N138" s="145">
        <v>-25</v>
      </c>
      <c r="O138" s="145">
        <v>-43.017063326706534</v>
      </c>
      <c r="P138" s="145">
        <v>-43.017063326706534</v>
      </c>
      <c r="Q138" s="335">
        <v>-43.017063326706534</v>
      </c>
      <c r="R138" s="385">
        <v>-376.23363587474802</v>
      </c>
      <c r="S138" s="86"/>
      <c r="T138" s="397">
        <f t="shared" si="27"/>
        <v>-2.9153959105713279E-2</v>
      </c>
      <c r="U138" s="398">
        <f t="shared" si="28"/>
        <v>0.17645040596643777</v>
      </c>
      <c r="V138" s="398">
        <f t="shared" si="29"/>
        <v>0.30361513149925323</v>
      </c>
      <c r="W138" s="398">
        <f t="shared" si="30"/>
        <v>0.30361513149925323</v>
      </c>
      <c r="X138" s="401">
        <f t="shared" si="31"/>
        <v>0.30361513149925323</v>
      </c>
      <c r="Y138" s="333"/>
      <c r="Z138" s="334"/>
      <c r="AA138" s="334"/>
      <c r="AB138" s="72"/>
    </row>
    <row r="139" spans="1:28" ht="12.5" x14ac:dyDescent="0.25">
      <c r="A139" s="19">
        <v>291</v>
      </c>
      <c r="B139" s="27" t="s">
        <v>108</v>
      </c>
      <c r="C139" s="19">
        <v>13</v>
      </c>
      <c r="D139" s="20">
        <v>2238</v>
      </c>
      <c r="E139" s="114">
        <v>21.75</v>
      </c>
      <c r="F139" s="125">
        <f t="shared" si="32"/>
        <v>9.1199999999999992</v>
      </c>
      <c r="G139" s="123">
        <f t="shared" si="26"/>
        <v>-12.63</v>
      </c>
      <c r="H139" s="127">
        <v>138.34226008497563</v>
      </c>
      <c r="I139" s="131">
        <v>1000.1431928328933</v>
      </c>
      <c r="J139" s="98">
        <v>-260.27183266021603</v>
      </c>
      <c r="K139" s="97">
        <v>-473.15861363445151</v>
      </c>
      <c r="L139" s="29"/>
      <c r="M139" s="15">
        <v>4.1306166095274648</v>
      </c>
      <c r="N139" s="145">
        <v>-25</v>
      </c>
      <c r="O139" s="145">
        <v>-50</v>
      </c>
      <c r="P139" s="145">
        <v>-75</v>
      </c>
      <c r="Q139" s="335">
        <v>-100</v>
      </c>
      <c r="R139" s="385">
        <v>900.14319283289331</v>
      </c>
      <c r="S139" s="86"/>
      <c r="T139" s="397">
        <f t="shared" si="27"/>
        <v>-2.9857952349414171E-2</v>
      </c>
      <c r="U139" s="398">
        <f t="shared" si="28"/>
        <v>0.18071123013780424</v>
      </c>
      <c r="V139" s="398">
        <f t="shared" si="29"/>
        <v>0.36142246027560848</v>
      </c>
      <c r="W139" s="398">
        <f t="shared" si="30"/>
        <v>0.54213369041341264</v>
      </c>
      <c r="X139" s="401">
        <f t="shared" si="31"/>
        <v>0.72284492055121696</v>
      </c>
      <c r="Y139" s="333"/>
      <c r="Z139" s="334"/>
      <c r="AA139" s="334"/>
      <c r="AB139" s="72"/>
    </row>
    <row r="140" spans="1:28" ht="12.5" x14ac:dyDescent="0.25">
      <c r="A140" s="19">
        <v>297</v>
      </c>
      <c r="B140" s="27" t="s">
        <v>109</v>
      </c>
      <c r="C140" s="19">
        <v>11</v>
      </c>
      <c r="D140" s="20">
        <v>118664</v>
      </c>
      <c r="E140" s="114">
        <v>20.75</v>
      </c>
      <c r="F140" s="125">
        <f t="shared" si="32"/>
        <v>8.1199999999999992</v>
      </c>
      <c r="G140" s="123">
        <f t="shared" si="26"/>
        <v>-12.63</v>
      </c>
      <c r="H140" s="127">
        <v>177.96074311239852</v>
      </c>
      <c r="I140" s="131">
        <v>-226.94388433367362</v>
      </c>
      <c r="J140" s="98">
        <v>-29.288715835825421</v>
      </c>
      <c r="K140" s="97">
        <v>12.605339788933961</v>
      </c>
      <c r="L140" s="29"/>
      <c r="M140" s="15">
        <v>4.1306166095274648</v>
      </c>
      <c r="N140" s="145">
        <v>25</v>
      </c>
      <c r="O140" s="145">
        <v>50</v>
      </c>
      <c r="P140" s="145">
        <v>69.949915312722851</v>
      </c>
      <c r="Q140" s="335">
        <v>69.949915312722851</v>
      </c>
      <c r="R140" s="385">
        <v>-156.99396902095077</v>
      </c>
      <c r="S140" s="86"/>
      <c r="T140" s="397">
        <f t="shared" si="27"/>
        <v>-2.3210830306089482E-2</v>
      </c>
      <c r="U140" s="398">
        <f t="shared" si="28"/>
        <v>-0.14048042035995661</v>
      </c>
      <c r="V140" s="398">
        <f t="shared" si="29"/>
        <v>-0.28096084071991323</v>
      </c>
      <c r="W140" s="398">
        <f t="shared" si="30"/>
        <v>-0.3930637402909869</v>
      </c>
      <c r="X140" s="401">
        <f t="shared" si="31"/>
        <v>-0.3930637402909869</v>
      </c>
      <c r="Y140" s="333"/>
      <c r="Z140" s="334"/>
      <c r="AA140" s="334"/>
      <c r="AB140" s="72"/>
    </row>
    <row r="141" spans="1:28" ht="12.5" x14ac:dyDescent="0.25">
      <c r="A141" s="19">
        <v>300</v>
      </c>
      <c r="B141" s="27" t="s">
        <v>110</v>
      </c>
      <c r="C141" s="19">
        <v>14</v>
      </c>
      <c r="D141" s="20">
        <v>3572</v>
      </c>
      <c r="E141" s="114">
        <v>21</v>
      </c>
      <c r="F141" s="125">
        <f t="shared" si="32"/>
        <v>8.3699999999999992</v>
      </c>
      <c r="G141" s="123">
        <f t="shared" si="26"/>
        <v>-12.63</v>
      </c>
      <c r="H141" s="127">
        <v>137.74903303404551</v>
      </c>
      <c r="I141" s="131">
        <v>708.67373559061093</v>
      </c>
      <c r="J141" s="98">
        <v>210.19015913341931</v>
      </c>
      <c r="K141" s="97">
        <v>-97.793550035390211</v>
      </c>
      <c r="L141" s="29"/>
      <c r="M141" s="15">
        <v>4.1306166095274648</v>
      </c>
      <c r="N141" s="145">
        <v>-25</v>
      </c>
      <c r="O141" s="145">
        <v>-50</v>
      </c>
      <c r="P141" s="145">
        <v>-75</v>
      </c>
      <c r="Q141" s="335">
        <v>-100</v>
      </c>
      <c r="R141" s="385">
        <v>608.67373559061093</v>
      </c>
      <c r="S141" s="86"/>
      <c r="T141" s="397">
        <f t="shared" si="27"/>
        <v>-2.9986537970880404E-2</v>
      </c>
      <c r="U141" s="398">
        <f t="shared" si="28"/>
        <v>0.18148947727147455</v>
      </c>
      <c r="V141" s="398">
        <f t="shared" si="29"/>
        <v>0.36297895454294909</v>
      </c>
      <c r="W141" s="398">
        <f t="shared" si="30"/>
        <v>0.54446843181442361</v>
      </c>
      <c r="X141" s="401">
        <f t="shared" si="31"/>
        <v>0.72595790908589819</v>
      </c>
      <c r="Y141" s="333"/>
      <c r="Z141" s="334"/>
      <c r="AA141" s="334"/>
      <c r="AB141" s="72"/>
    </row>
    <row r="142" spans="1:28" ht="12.5" x14ac:dyDescent="0.25">
      <c r="A142" s="19">
        <v>301</v>
      </c>
      <c r="B142" s="27" t="s">
        <v>111</v>
      </c>
      <c r="C142" s="19">
        <v>14</v>
      </c>
      <c r="D142" s="20">
        <v>20952</v>
      </c>
      <c r="E142" s="114">
        <v>21</v>
      </c>
      <c r="F142" s="125">
        <f t="shared" si="32"/>
        <v>8.3699999999999992</v>
      </c>
      <c r="G142" s="123">
        <f t="shared" si="26"/>
        <v>-12.63</v>
      </c>
      <c r="H142" s="127">
        <v>143.29055249684893</v>
      </c>
      <c r="I142" s="131">
        <v>17.300649065798865</v>
      </c>
      <c r="J142" s="98">
        <v>363.27955627085299</v>
      </c>
      <c r="K142" s="97">
        <v>27.050842153461076</v>
      </c>
      <c r="L142" s="29"/>
      <c r="M142" s="15">
        <v>4.1306166095274577</v>
      </c>
      <c r="N142" s="145">
        <v>25</v>
      </c>
      <c r="O142" s="145">
        <v>43.387314147599334</v>
      </c>
      <c r="P142" s="145">
        <v>43.387314147599334</v>
      </c>
      <c r="Q142" s="335">
        <v>43.387314147599334</v>
      </c>
      <c r="R142" s="385">
        <v>60.687963213398199</v>
      </c>
      <c r="S142" s="86"/>
      <c r="T142" s="397">
        <f t="shared" si="27"/>
        <v>-2.8826859395481033E-2</v>
      </c>
      <c r="U142" s="398">
        <f t="shared" si="28"/>
        <v>-0.17447067908088196</v>
      </c>
      <c r="V142" s="398">
        <f t="shared" si="29"/>
        <v>-0.3027925665130885</v>
      </c>
      <c r="W142" s="398">
        <f t="shared" si="30"/>
        <v>-0.3027925665130885</v>
      </c>
      <c r="X142" s="401">
        <f t="shared" si="31"/>
        <v>-0.3027925665130885</v>
      </c>
      <c r="Y142" s="333"/>
      <c r="Z142" s="334"/>
      <c r="AA142" s="334"/>
      <c r="AB142" s="72"/>
    </row>
    <row r="143" spans="1:28" ht="12.5" x14ac:dyDescent="0.25">
      <c r="A143" s="19">
        <v>304</v>
      </c>
      <c r="B143" s="27" t="s">
        <v>112</v>
      </c>
      <c r="C143" s="19">
        <v>2</v>
      </c>
      <c r="D143" s="20">
        <v>926</v>
      </c>
      <c r="E143" s="114">
        <v>18.25</v>
      </c>
      <c r="F143" s="125">
        <f t="shared" si="32"/>
        <v>5.6199999999999992</v>
      </c>
      <c r="G143" s="123">
        <f t="shared" si="26"/>
        <v>-12.63</v>
      </c>
      <c r="H143" s="127">
        <v>175.7941784586059</v>
      </c>
      <c r="I143" s="131">
        <v>-119.51763386962952</v>
      </c>
      <c r="J143" s="98">
        <v>-116.26385700928685</v>
      </c>
      <c r="K143" s="97">
        <v>-156.86585392834996</v>
      </c>
      <c r="L143" s="29"/>
      <c r="M143" s="15">
        <v>4.1306166095274648</v>
      </c>
      <c r="N143" s="145">
        <v>15.302823513531536</v>
      </c>
      <c r="O143" s="145">
        <v>15.302823513531536</v>
      </c>
      <c r="P143" s="145">
        <v>15.302823513531536</v>
      </c>
      <c r="Q143" s="335">
        <v>15.302823513531536</v>
      </c>
      <c r="R143" s="385">
        <v>-104.21481035609798</v>
      </c>
      <c r="S143" s="86"/>
      <c r="T143" s="397">
        <f t="shared" si="27"/>
        <v>-2.3496890771613904E-2</v>
      </c>
      <c r="U143" s="398">
        <f t="shared" si="28"/>
        <v>-8.7049660277202401E-2</v>
      </c>
      <c r="V143" s="398">
        <f t="shared" si="29"/>
        <v>-8.7049660277202401E-2</v>
      </c>
      <c r="W143" s="398">
        <f t="shared" si="30"/>
        <v>-8.7049660277202401E-2</v>
      </c>
      <c r="X143" s="401">
        <f t="shared" si="31"/>
        <v>-8.7049660277202401E-2</v>
      </c>
      <c r="Y143" s="333"/>
      <c r="Z143" s="334"/>
      <c r="AA143" s="334"/>
      <c r="AB143" s="72"/>
    </row>
    <row r="144" spans="1:28" ht="12.5" x14ac:dyDescent="0.25">
      <c r="A144" s="19">
        <v>305</v>
      </c>
      <c r="B144" s="27" t="s">
        <v>113</v>
      </c>
      <c r="C144" s="19">
        <v>17</v>
      </c>
      <c r="D144" s="20">
        <v>15207</v>
      </c>
      <c r="E144" s="114">
        <v>20</v>
      </c>
      <c r="F144" s="125">
        <f t="shared" si="32"/>
        <v>7.3699999999999992</v>
      </c>
      <c r="G144" s="123">
        <f t="shared" si="26"/>
        <v>-12.63</v>
      </c>
      <c r="H144" s="127">
        <v>149.97515516090525</v>
      </c>
      <c r="I144" s="131">
        <v>83.223593939436981</v>
      </c>
      <c r="J144" s="98">
        <v>100.22398105784069</v>
      </c>
      <c r="K144" s="97">
        <v>-32.537722011167943</v>
      </c>
      <c r="L144" s="29"/>
      <c r="M144" s="15">
        <v>4.1306166095274506</v>
      </c>
      <c r="N144" s="145">
        <v>0.50701821344823372</v>
      </c>
      <c r="O144" s="145">
        <v>0.50701821344823372</v>
      </c>
      <c r="P144" s="145">
        <v>0.50701821344823372</v>
      </c>
      <c r="Q144" s="335">
        <v>0.50701821344823372</v>
      </c>
      <c r="R144" s="385">
        <v>83.730612152885215</v>
      </c>
      <c r="S144" s="86"/>
      <c r="T144" s="397">
        <f t="shared" si="27"/>
        <v>-2.7542005908217246E-2</v>
      </c>
      <c r="U144" s="398">
        <f t="shared" si="28"/>
        <v>-3.3806813728864916E-3</v>
      </c>
      <c r="V144" s="398">
        <f t="shared" si="29"/>
        <v>-3.3806813728864916E-3</v>
      </c>
      <c r="W144" s="398">
        <f t="shared" si="30"/>
        <v>-3.3806813728864916E-3</v>
      </c>
      <c r="X144" s="401">
        <f t="shared" si="31"/>
        <v>-3.3806813728864916E-3</v>
      </c>
      <c r="Y144" s="333"/>
      <c r="Z144" s="334"/>
      <c r="AA144" s="334"/>
      <c r="AB144" s="72"/>
    </row>
    <row r="145" spans="1:28" ht="12.5" x14ac:dyDescent="0.25">
      <c r="A145" s="19">
        <v>309</v>
      </c>
      <c r="B145" s="27" t="s">
        <v>114</v>
      </c>
      <c r="C145" s="19">
        <v>12</v>
      </c>
      <c r="D145" s="20">
        <v>6803</v>
      </c>
      <c r="E145" s="114">
        <v>21.75</v>
      </c>
      <c r="F145" s="125">
        <f t="shared" si="32"/>
        <v>9.1199999999999992</v>
      </c>
      <c r="G145" s="123">
        <f t="shared" si="26"/>
        <v>-12.63</v>
      </c>
      <c r="H145" s="127">
        <v>137.27422241477572</v>
      </c>
      <c r="I145" s="131">
        <v>-7.9464636999934664</v>
      </c>
      <c r="J145" s="98">
        <v>549.7654850715943</v>
      </c>
      <c r="K145" s="97">
        <v>-15.195930446427155</v>
      </c>
      <c r="L145" s="29"/>
      <c r="M145" s="15">
        <v>4.1306166095274577</v>
      </c>
      <c r="N145" s="145">
        <v>24.999999999999993</v>
      </c>
      <c r="O145" s="145">
        <v>49.999999999999993</v>
      </c>
      <c r="P145" s="145">
        <v>75</v>
      </c>
      <c r="Q145" s="335">
        <v>100</v>
      </c>
      <c r="R145" s="385">
        <v>92.053536300006527</v>
      </c>
      <c r="S145" s="86"/>
      <c r="T145" s="397">
        <f t="shared" si="27"/>
        <v>-3.0090256836762475E-2</v>
      </c>
      <c r="U145" s="398">
        <f t="shared" si="28"/>
        <v>-0.18211722172034739</v>
      </c>
      <c r="V145" s="398">
        <f t="shared" si="29"/>
        <v>-0.36423444344069483</v>
      </c>
      <c r="W145" s="398">
        <f t="shared" si="30"/>
        <v>-0.54635166516104239</v>
      </c>
      <c r="X145" s="401">
        <f t="shared" si="31"/>
        <v>-0.72846888688138978</v>
      </c>
      <c r="Y145" s="333"/>
      <c r="Z145" s="334"/>
      <c r="AA145" s="334"/>
      <c r="AB145" s="72"/>
    </row>
    <row r="146" spans="1:28" ht="12.5" x14ac:dyDescent="0.25">
      <c r="A146" s="19">
        <v>312</v>
      </c>
      <c r="B146" s="27" t="s">
        <v>115</v>
      </c>
      <c r="C146" s="19">
        <v>13</v>
      </c>
      <c r="D146" s="20">
        <v>1343</v>
      </c>
      <c r="E146" s="114">
        <v>22.5</v>
      </c>
      <c r="F146" s="125">
        <f t="shared" si="32"/>
        <v>9.8699999999999992</v>
      </c>
      <c r="G146" s="123">
        <f t="shared" si="26"/>
        <v>-12.63</v>
      </c>
      <c r="H146" s="127">
        <v>133.22718799343062</v>
      </c>
      <c r="I146" s="131">
        <v>310.88380391288575</v>
      </c>
      <c r="J146" s="98">
        <v>177.56259424503716</v>
      </c>
      <c r="K146" s="97">
        <v>173.79307495534124</v>
      </c>
      <c r="L146" s="29"/>
      <c r="M146" s="15">
        <v>4.1306166095274648</v>
      </c>
      <c r="N146" s="145">
        <v>25</v>
      </c>
      <c r="O146" s="145">
        <v>50</v>
      </c>
      <c r="P146" s="145">
        <v>75</v>
      </c>
      <c r="Q146" s="335">
        <v>100</v>
      </c>
      <c r="R146" s="385">
        <v>410.88380391288575</v>
      </c>
      <c r="S146" s="86"/>
      <c r="T146" s="397">
        <f t="shared" si="27"/>
        <v>-3.1004306791577285E-2</v>
      </c>
      <c r="U146" s="398">
        <f t="shared" si="28"/>
        <v>-0.18764938580879409</v>
      </c>
      <c r="V146" s="398">
        <f t="shared" si="29"/>
        <v>-0.37529877161758818</v>
      </c>
      <c r="W146" s="398">
        <f t="shared" si="30"/>
        <v>-0.56294815742638227</v>
      </c>
      <c r="X146" s="401">
        <f t="shared" si="31"/>
        <v>-0.75059754323517636</v>
      </c>
      <c r="Y146" s="333"/>
      <c r="Z146" s="334"/>
      <c r="AA146" s="334"/>
      <c r="AB146" s="72"/>
    </row>
    <row r="147" spans="1:28" ht="12.5" x14ac:dyDescent="0.25">
      <c r="A147" s="19">
        <v>316</v>
      </c>
      <c r="B147" s="27" t="s">
        <v>116</v>
      </c>
      <c r="C147" s="19">
        <v>7</v>
      </c>
      <c r="D147" s="20">
        <v>4451</v>
      </c>
      <c r="E147" s="114">
        <v>22</v>
      </c>
      <c r="F147" s="125">
        <f t="shared" si="32"/>
        <v>9.3699999999999992</v>
      </c>
      <c r="G147" s="123">
        <f t="shared" si="26"/>
        <v>-12.63</v>
      </c>
      <c r="H147" s="127">
        <v>157.98934298697043</v>
      </c>
      <c r="I147" s="131">
        <v>-56.797256544300161</v>
      </c>
      <c r="J147" s="98">
        <v>395.94691669556977</v>
      </c>
      <c r="K147" s="97">
        <v>410.66620039469603</v>
      </c>
      <c r="L147" s="29"/>
      <c r="M147" s="15">
        <v>4.1306166095274577</v>
      </c>
      <c r="N147" s="145">
        <v>24.999999999999993</v>
      </c>
      <c r="O147" s="145">
        <v>49.999999999999993</v>
      </c>
      <c r="P147" s="145">
        <v>75</v>
      </c>
      <c r="Q147" s="335">
        <v>100</v>
      </c>
      <c r="R147" s="385">
        <v>43.202743455699832</v>
      </c>
      <c r="S147" s="86"/>
      <c r="T147" s="397">
        <f t="shared" si="27"/>
        <v>-2.6144906557831023E-2</v>
      </c>
      <c r="U147" s="398">
        <f t="shared" si="28"/>
        <v>-0.15823852120241916</v>
      </c>
      <c r="V147" s="398">
        <f t="shared" si="29"/>
        <v>-0.31647704240483837</v>
      </c>
      <c r="W147" s="398">
        <f t="shared" si="30"/>
        <v>-0.47471556360725764</v>
      </c>
      <c r="X147" s="401">
        <f t="shared" si="31"/>
        <v>-0.63295408480967685</v>
      </c>
      <c r="Y147" s="333"/>
      <c r="Z147" s="334"/>
      <c r="AA147" s="334"/>
      <c r="AB147" s="72"/>
    </row>
    <row r="148" spans="1:28" ht="12.5" x14ac:dyDescent="0.25">
      <c r="A148" s="19">
        <v>317</v>
      </c>
      <c r="B148" s="27" t="s">
        <v>117</v>
      </c>
      <c r="C148" s="19">
        <v>17</v>
      </c>
      <c r="D148" s="20">
        <v>2613</v>
      </c>
      <c r="E148" s="114">
        <v>21.5</v>
      </c>
      <c r="F148" s="125">
        <f t="shared" si="32"/>
        <v>8.8699999999999992</v>
      </c>
      <c r="G148" s="123">
        <f t="shared" si="26"/>
        <v>-12.63</v>
      </c>
      <c r="H148" s="127">
        <v>121.04390026280015</v>
      </c>
      <c r="I148" s="131">
        <v>25.694509578557238</v>
      </c>
      <c r="J148" s="98">
        <v>220.81475684710347</v>
      </c>
      <c r="K148" s="97">
        <v>-8.7879643009766824</v>
      </c>
      <c r="L148" s="29"/>
      <c r="M148" s="15">
        <v>4.1306166095274577</v>
      </c>
      <c r="N148" s="145">
        <v>-24.999999999999993</v>
      </c>
      <c r="O148" s="145">
        <v>-49.999999999999993</v>
      </c>
      <c r="P148" s="145">
        <v>-75</v>
      </c>
      <c r="Q148" s="335">
        <v>-100</v>
      </c>
      <c r="R148" s="385">
        <v>-74.305490421442755</v>
      </c>
      <c r="S148" s="86"/>
      <c r="T148" s="397">
        <f t="shared" si="27"/>
        <v>-3.4124946408364373E-2</v>
      </c>
      <c r="U148" s="398">
        <f t="shared" si="28"/>
        <v>0.20653663625942434</v>
      </c>
      <c r="V148" s="398">
        <f t="shared" si="29"/>
        <v>0.41307327251884873</v>
      </c>
      <c r="W148" s="398">
        <f t="shared" si="30"/>
        <v>0.61960990877827316</v>
      </c>
      <c r="X148" s="401">
        <f t="shared" si="31"/>
        <v>0.82614654503769758</v>
      </c>
      <c r="Y148" s="333"/>
      <c r="Z148" s="334"/>
      <c r="AA148" s="334"/>
      <c r="AB148" s="72"/>
    </row>
    <row r="149" spans="1:28" ht="12.5" x14ac:dyDescent="0.25">
      <c r="A149" s="19">
        <v>320</v>
      </c>
      <c r="B149" s="27" t="s">
        <v>118</v>
      </c>
      <c r="C149" s="19">
        <v>19</v>
      </c>
      <c r="D149" s="20">
        <v>7370</v>
      </c>
      <c r="E149" s="114">
        <v>21.5</v>
      </c>
      <c r="F149" s="125">
        <f t="shared" si="32"/>
        <v>8.8699999999999992</v>
      </c>
      <c r="G149" s="123">
        <f t="shared" si="26"/>
        <v>-12.63</v>
      </c>
      <c r="H149" s="127">
        <v>164.24296983872276</v>
      </c>
      <c r="I149" s="131">
        <v>856.63487224151834</v>
      </c>
      <c r="J149" s="98">
        <v>-322.44729212633519</v>
      </c>
      <c r="K149" s="97">
        <v>-11.690400547475008</v>
      </c>
      <c r="L149" s="29"/>
      <c r="M149" s="15">
        <v>4.1306166095274648</v>
      </c>
      <c r="N149" s="145">
        <v>-25</v>
      </c>
      <c r="O149" s="145">
        <v>-44.054498301822491</v>
      </c>
      <c r="P149" s="145">
        <v>-44.054498301822491</v>
      </c>
      <c r="Q149" s="335">
        <v>-44.054498301822491</v>
      </c>
      <c r="R149" s="385">
        <v>812.58037393969585</v>
      </c>
      <c r="S149" s="86"/>
      <c r="T149" s="397">
        <f t="shared" si="27"/>
        <v>-2.5149427178426543E-2</v>
      </c>
      <c r="U149" s="398">
        <f t="shared" si="28"/>
        <v>0.15221351650270679</v>
      </c>
      <c r="V149" s="398">
        <f t="shared" si="29"/>
        <v>0.26822760417131702</v>
      </c>
      <c r="W149" s="398">
        <f t="shared" si="30"/>
        <v>0.26822760417131702</v>
      </c>
      <c r="X149" s="401">
        <f t="shared" si="31"/>
        <v>0.26822760417131702</v>
      </c>
      <c r="Y149" s="333"/>
      <c r="Z149" s="334"/>
      <c r="AA149" s="334"/>
      <c r="AB149" s="72"/>
    </row>
    <row r="150" spans="1:28" ht="12.5" x14ac:dyDescent="0.25">
      <c r="A150" s="19">
        <v>322</v>
      </c>
      <c r="B150" s="27" t="s">
        <v>119</v>
      </c>
      <c r="C150" s="19">
        <v>2</v>
      </c>
      <c r="D150" s="20">
        <v>6724</v>
      </c>
      <c r="E150" s="114">
        <v>19.75</v>
      </c>
      <c r="F150" s="125">
        <f t="shared" si="32"/>
        <v>7.1199999999999992</v>
      </c>
      <c r="G150" s="123">
        <f t="shared" si="26"/>
        <v>-12.63</v>
      </c>
      <c r="H150" s="127">
        <v>155.85315305228966</v>
      </c>
      <c r="I150" s="131">
        <v>-167.71037326110243</v>
      </c>
      <c r="J150" s="98">
        <v>-38.778913900252938</v>
      </c>
      <c r="K150" s="97">
        <v>-109.15228088008902</v>
      </c>
      <c r="L150" s="29"/>
      <c r="M150" s="15">
        <v>4.1306166095274648</v>
      </c>
      <c r="N150" s="145">
        <v>-1.0831979443327668</v>
      </c>
      <c r="O150" s="145">
        <v>-1.0831979443327668</v>
      </c>
      <c r="P150" s="145">
        <v>-1.0831979443327668</v>
      </c>
      <c r="Q150" s="335">
        <v>-1.0831979443327668</v>
      </c>
      <c r="R150" s="385">
        <v>-168.7935712054352</v>
      </c>
      <c r="S150" s="86"/>
      <c r="T150" s="397">
        <f t="shared" si="27"/>
        <v>-2.6503259822671783E-2</v>
      </c>
      <c r="U150" s="398">
        <f t="shared" si="28"/>
        <v>6.9501188979432934E-3</v>
      </c>
      <c r="V150" s="398">
        <f t="shared" si="29"/>
        <v>6.9501188979432934E-3</v>
      </c>
      <c r="W150" s="398">
        <f t="shared" si="30"/>
        <v>6.9501188979432934E-3</v>
      </c>
      <c r="X150" s="401">
        <f t="shared" si="31"/>
        <v>6.9501188979432934E-3</v>
      </c>
      <c r="Y150" s="333"/>
      <c r="Z150" s="334"/>
      <c r="AA150" s="334"/>
      <c r="AB150" s="72"/>
    </row>
    <row r="151" spans="1:28" ht="12.5" x14ac:dyDescent="0.25">
      <c r="A151" s="19">
        <v>398</v>
      </c>
      <c r="B151" s="27" t="s">
        <v>120</v>
      </c>
      <c r="C151" s="19">
        <v>7</v>
      </c>
      <c r="D151" s="20">
        <v>119951</v>
      </c>
      <c r="E151" s="114">
        <v>20.75</v>
      </c>
      <c r="F151" s="125">
        <f t="shared" si="32"/>
        <v>8.1199999999999992</v>
      </c>
      <c r="G151" s="123">
        <f t="shared" si="26"/>
        <v>-12.63</v>
      </c>
      <c r="H151" s="127">
        <v>180.43761444790286</v>
      </c>
      <c r="I151" s="131">
        <v>-29.262395764312323</v>
      </c>
      <c r="J151" s="98">
        <v>0.8698182010148453</v>
      </c>
      <c r="K151" s="97">
        <v>-90.295257380710197</v>
      </c>
      <c r="L151" s="29"/>
      <c r="M151" s="15">
        <v>4.1306166095274577</v>
      </c>
      <c r="N151" s="145">
        <v>-24.999999999999993</v>
      </c>
      <c r="O151" s="145">
        <v>-49.999999999999993</v>
      </c>
      <c r="P151" s="145">
        <v>-75</v>
      </c>
      <c r="Q151" s="335">
        <v>-100</v>
      </c>
      <c r="R151" s="385">
        <v>-129.26239576431232</v>
      </c>
      <c r="S151" s="86"/>
      <c r="T151" s="397">
        <f t="shared" si="27"/>
        <v>-2.2892214697950778E-2</v>
      </c>
      <c r="U151" s="398">
        <f t="shared" si="28"/>
        <v>0.13855204235820884</v>
      </c>
      <c r="V151" s="398">
        <f t="shared" si="29"/>
        <v>0.27710408471641773</v>
      </c>
      <c r="W151" s="398">
        <f t="shared" si="30"/>
        <v>0.41565612707462662</v>
      </c>
      <c r="X151" s="401">
        <f t="shared" si="31"/>
        <v>0.55420816943283557</v>
      </c>
      <c r="Y151" s="333"/>
      <c r="Z151" s="334"/>
      <c r="AA151" s="334"/>
      <c r="AB151" s="72"/>
    </row>
    <row r="152" spans="1:28" ht="12.5" x14ac:dyDescent="0.25">
      <c r="A152" s="19">
        <v>399</v>
      </c>
      <c r="B152" s="27" t="s">
        <v>121</v>
      </c>
      <c r="C152" s="19">
        <v>15</v>
      </c>
      <c r="D152" s="20">
        <v>8058</v>
      </c>
      <c r="E152" s="114">
        <v>21.75</v>
      </c>
      <c r="F152" s="125">
        <f t="shared" si="32"/>
        <v>9.1199999999999992</v>
      </c>
      <c r="G152" s="123">
        <f t="shared" si="26"/>
        <v>-12.63</v>
      </c>
      <c r="H152" s="127">
        <v>176.40836120146483</v>
      </c>
      <c r="I152" s="131">
        <v>31.824803044921037</v>
      </c>
      <c r="J152" s="98">
        <v>243.43370756732756</v>
      </c>
      <c r="K152" s="97">
        <v>288.29673609225466</v>
      </c>
      <c r="L152" s="29"/>
      <c r="M152" s="15">
        <v>4.1306166095274541</v>
      </c>
      <c r="N152" s="145">
        <v>24.999999999999989</v>
      </c>
      <c r="O152" s="145">
        <v>49.999999999999986</v>
      </c>
      <c r="P152" s="145">
        <v>74.999999999999986</v>
      </c>
      <c r="Q152" s="335">
        <v>99.999999999999986</v>
      </c>
      <c r="R152" s="385">
        <v>131.82480304492103</v>
      </c>
      <c r="S152" s="86"/>
      <c r="T152" s="397">
        <f t="shared" si="27"/>
        <v>-2.3415084077619986E-2</v>
      </c>
      <c r="U152" s="398">
        <f t="shared" si="28"/>
        <v>-0.141716638767757</v>
      </c>
      <c r="V152" s="398">
        <f t="shared" si="29"/>
        <v>-0.28343327753551401</v>
      </c>
      <c r="W152" s="398">
        <f t="shared" si="30"/>
        <v>-0.42514991630327109</v>
      </c>
      <c r="X152" s="401">
        <f t="shared" si="31"/>
        <v>-0.56686655507102812</v>
      </c>
      <c r="Y152" s="333"/>
      <c r="Z152" s="334"/>
      <c r="AA152" s="334"/>
      <c r="AB152" s="72"/>
    </row>
    <row r="153" spans="1:28" ht="12.5" x14ac:dyDescent="0.25">
      <c r="A153" s="19">
        <v>400</v>
      </c>
      <c r="B153" s="27" t="s">
        <v>122</v>
      </c>
      <c r="C153" s="19">
        <v>2</v>
      </c>
      <c r="D153" s="20">
        <v>8647</v>
      </c>
      <c r="E153" s="114">
        <v>20.75</v>
      </c>
      <c r="F153" s="125">
        <f t="shared" si="32"/>
        <v>8.1199999999999992</v>
      </c>
      <c r="G153" s="123">
        <f t="shared" si="26"/>
        <v>-12.63</v>
      </c>
      <c r="H153" s="127">
        <v>159.73450457774302</v>
      </c>
      <c r="I153" s="131">
        <v>-94.652219004593888</v>
      </c>
      <c r="J153" s="98">
        <v>64.852893151807336</v>
      </c>
      <c r="K153" s="97">
        <v>18.343167999227191</v>
      </c>
      <c r="L153" s="29"/>
      <c r="M153" s="15">
        <v>4.1306166095274648</v>
      </c>
      <c r="N153" s="145">
        <v>25</v>
      </c>
      <c r="O153" s="145">
        <v>29.376588290078843</v>
      </c>
      <c r="P153" s="145">
        <v>29.376588290078843</v>
      </c>
      <c r="Q153" s="335">
        <v>29.376588290078843</v>
      </c>
      <c r="R153" s="385">
        <v>-65.275630714515046</v>
      </c>
      <c r="S153" s="86"/>
      <c r="T153" s="397">
        <f t="shared" si="27"/>
        <v>-2.5859263284703071E-2</v>
      </c>
      <c r="U153" s="398">
        <f t="shared" si="28"/>
        <v>-0.15650970381188031</v>
      </c>
      <c r="V153" s="398">
        <f t="shared" si="29"/>
        <v>-0.18390884529135165</v>
      </c>
      <c r="W153" s="398">
        <f t="shared" si="30"/>
        <v>-0.18390884529135165</v>
      </c>
      <c r="X153" s="401">
        <f t="shared" si="31"/>
        <v>-0.18390884529135165</v>
      </c>
      <c r="Y153" s="333"/>
      <c r="Z153" s="334"/>
      <c r="AA153" s="334"/>
      <c r="AB153" s="72"/>
    </row>
    <row r="154" spans="1:28" ht="12.5" x14ac:dyDescent="0.25">
      <c r="A154" s="19">
        <v>402</v>
      </c>
      <c r="B154" s="27" t="s">
        <v>123</v>
      </c>
      <c r="C154" s="19">
        <v>11</v>
      </c>
      <c r="D154" s="20">
        <v>9617</v>
      </c>
      <c r="E154" s="114">
        <v>21.25</v>
      </c>
      <c r="F154" s="125">
        <f t="shared" si="32"/>
        <v>8.6199999999999992</v>
      </c>
      <c r="G154" s="123">
        <f t="shared" si="26"/>
        <v>-12.63</v>
      </c>
      <c r="H154" s="127">
        <v>142.71965465254274</v>
      </c>
      <c r="I154" s="131">
        <v>155.80721019662423</v>
      </c>
      <c r="J154" s="98">
        <v>183.93963477876119</v>
      </c>
      <c r="K154" s="97">
        <v>26.622978947960888</v>
      </c>
      <c r="L154" s="29"/>
      <c r="M154" s="15">
        <v>4.1306166095274648</v>
      </c>
      <c r="N154" s="145">
        <v>25</v>
      </c>
      <c r="O154" s="145">
        <v>50</v>
      </c>
      <c r="P154" s="145">
        <v>72.395117605401964</v>
      </c>
      <c r="Q154" s="335">
        <v>72.395117605401964</v>
      </c>
      <c r="R154" s="385">
        <v>228.20232780202619</v>
      </c>
      <c r="S154" s="86"/>
      <c r="T154" s="397">
        <f t="shared" si="27"/>
        <v>-2.8942170716315368E-2</v>
      </c>
      <c r="U154" s="398">
        <f t="shared" si="28"/>
        <v>-0.17516858530006674</v>
      </c>
      <c r="V154" s="398">
        <f t="shared" si="29"/>
        <v>-0.35033717060013347</v>
      </c>
      <c r="W154" s="398">
        <f t="shared" si="30"/>
        <v>-0.50725401334280873</v>
      </c>
      <c r="X154" s="401">
        <f t="shared" si="31"/>
        <v>-0.50725401334280873</v>
      </c>
      <c r="Y154" s="333"/>
      <c r="Z154" s="334"/>
      <c r="AA154" s="334"/>
      <c r="AB154" s="72"/>
    </row>
    <row r="155" spans="1:28" ht="12.5" x14ac:dyDescent="0.25">
      <c r="A155" s="19">
        <v>403</v>
      </c>
      <c r="B155" s="27" t="s">
        <v>124</v>
      </c>
      <c r="C155" s="19">
        <v>14</v>
      </c>
      <c r="D155" s="20">
        <v>3078</v>
      </c>
      <c r="E155" s="114">
        <v>21.5</v>
      </c>
      <c r="F155" s="125">
        <f t="shared" si="32"/>
        <v>8.8699999999999992</v>
      </c>
      <c r="G155" s="123">
        <f t="shared" si="26"/>
        <v>-12.63</v>
      </c>
      <c r="H155" s="127">
        <v>133.72946019062439</v>
      </c>
      <c r="I155" s="131">
        <v>-94.301381552077544</v>
      </c>
      <c r="J155" s="98">
        <v>273.42724483313015</v>
      </c>
      <c r="K155" s="97">
        <v>-131.56531660516231</v>
      </c>
      <c r="L155" s="29"/>
      <c r="M155" s="15">
        <v>4.1306166095274648</v>
      </c>
      <c r="N155" s="145">
        <v>-25</v>
      </c>
      <c r="O155" s="145">
        <v>-50</v>
      </c>
      <c r="P155" s="145">
        <v>-75</v>
      </c>
      <c r="Q155" s="335">
        <v>-100</v>
      </c>
      <c r="R155" s="385">
        <v>-194.30138155207754</v>
      </c>
      <c r="S155" s="86"/>
      <c r="T155" s="397">
        <f t="shared" si="27"/>
        <v>-3.0887858244843622E-2</v>
      </c>
      <c r="U155" s="398">
        <f t="shared" si="28"/>
        <v>0.18694459668321251</v>
      </c>
      <c r="V155" s="398">
        <f t="shared" si="29"/>
        <v>0.37388919336642501</v>
      </c>
      <c r="W155" s="398">
        <f t="shared" si="30"/>
        <v>0.56083379004963752</v>
      </c>
      <c r="X155" s="401">
        <f t="shared" si="31"/>
        <v>0.74777838673285002</v>
      </c>
      <c r="Y155" s="333"/>
      <c r="Z155" s="334"/>
      <c r="AA155" s="334"/>
      <c r="AB155" s="72"/>
    </row>
    <row r="156" spans="1:28" ht="12.5" x14ac:dyDescent="0.25">
      <c r="A156" s="19">
        <v>405</v>
      </c>
      <c r="B156" s="27" t="s">
        <v>125</v>
      </c>
      <c r="C156" s="19">
        <v>9</v>
      </c>
      <c r="D156" s="20">
        <v>72699</v>
      </c>
      <c r="E156" s="114">
        <v>21</v>
      </c>
      <c r="F156" s="125">
        <f t="shared" si="32"/>
        <v>8.3699999999999992</v>
      </c>
      <c r="G156" s="123">
        <f t="shared" si="26"/>
        <v>-12.63</v>
      </c>
      <c r="H156" s="127">
        <v>178.49010098972272</v>
      </c>
      <c r="I156" s="131">
        <v>133.45944715301889</v>
      </c>
      <c r="J156" s="98">
        <v>212.57777786445175</v>
      </c>
      <c r="K156" s="97">
        <v>9.0986417999236266</v>
      </c>
      <c r="L156" s="29"/>
      <c r="M156" s="15">
        <v>4.1306166095274648</v>
      </c>
      <c r="N156" s="145">
        <v>-25</v>
      </c>
      <c r="O156" s="145">
        <v>-26.970141873083989</v>
      </c>
      <c r="P156" s="145">
        <v>-26.970141873083989</v>
      </c>
      <c r="Q156" s="335">
        <v>-26.970141873083989</v>
      </c>
      <c r="R156" s="385">
        <v>106.4893052799349</v>
      </c>
      <c r="S156" s="86"/>
      <c r="T156" s="397">
        <f t="shared" si="27"/>
        <v>-2.3141992674234082E-2</v>
      </c>
      <c r="U156" s="398">
        <f t="shared" si="28"/>
        <v>0.14006378987616502</v>
      </c>
      <c r="V156" s="398">
        <f t="shared" si="29"/>
        <v>0.15110161136967984</v>
      </c>
      <c r="W156" s="398">
        <f t="shared" si="30"/>
        <v>0.15110161136967984</v>
      </c>
      <c r="X156" s="401">
        <f t="shared" si="31"/>
        <v>0.15110161136967984</v>
      </c>
      <c r="Y156" s="333"/>
      <c r="Z156" s="334"/>
      <c r="AA156" s="334"/>
      <c r="AB156" s="72"/>
    </row>
    <row r="157" spans="1:28" ht="12.5" x14ac:dyDescent="0.25">
      <c r="A157" s="19">
        <v>407</v>
      </c>
      <c r="B157" s="27" t="s">
        <v>126</v>
      </c>
      <c r="C157" s="19">
        <v>1</v>
      </c>
      <c r="D157" s="20">
        <v>2665</v>
      </c>
      <c r="E157" s="114">
        <v>21</v>
      </c>
      <c r="F157" s="125">
        <f t="shared" si="32"/>
        <v>8.3699999999999992</v>
      </c>
      <c r="G157" s="123">
        <f t="shared" si="26"/>
        <v>-12.63</v>
      </c>
      <c r="H157" s="127">
        <v>150.90166120850623</v>
      </c>
      <c r="I157" s="131">
        <v>102.22008469112875</v>
      </c>
      <c r="J157" s="98">
        <v>385.32399237036913</v>
      </c>
      <c r="K157" s="97">
        <v>-78.834349090550006</v>
      </c>
      <c r="L157" s="29"/>
      <c r="M157" s="15">
        <v>4.1306166095274506</v>
      </c>
      <c r="N157" s="145">
        <v>-25</v>
      </c>
      <c r="O157" s="145">
        <v>-33.229957934120577</v>
      </c>
      <c r="P157" s="145">
        <v>-33.229957934120577</v>
      </c>
      <c r="Q157" s="335">
        <v>-33.229957934120577</v>
      </c>
      <c r="R157" s="385">
        <v>68.99012675700817</v>
      </c>
      <c r="S157" s="86"/>
      <c r="T157" s="397">
        <f t="shared" si="27"/>
        <v>-2.7372903495210897E-2</v>
      </c>
      <c r="U157" s="398">
        <f t="shared" si="28"/>
        <v>0.16567080706591167</v>
      </c>
      <c r="V157" s="398">
        <f t="shared" si="29"/>
        <v>0.22020935798848201</v>
      </c>
      <c r="W157" s="398">
        <f t="shared" si="30"/>
        <v>0.22020935798848201</v>
      </c>
      <c r="X157" s="401">
        <f t="shared" si="31"/>
        <v>0.22020935798848201</v>
      </c>
      <c r="Y157" s="333"/>
      <c r="Z157" s="334"/>
      <c r="AA157" s="334"/>
      <c r="AB157" s="72"/>
    </row>
    <row r="158" spans="1:28" ht="12.5" x14ac:dyDescent="0.25">
      <c r="A158" s="19">
        <v>408</v>
      </c>
      <c r="B158" s="27" t="s">
        <v>127</v>
      </c>
      <c r="C158" s="19">
        <v>14</v>
      </c>
      <c r="D158" s="20">
        <v>14427</v>
      </c>
      <c r="E158" s="114">
        <v>21.5</v>
      </c>
      <c r="F158" s="125">
        <f t="shared" si="32"/>
        <v>8.8699999999999992</v>
      </c>
      <c r="G158" s="123">
        <f t="shared" si="26"/>
        <v>-12.63</v>
      </c>
      <c r="H158" s="127">
        <v>156.8407491621505</v>
      </c>
      <c r="I158" s="131">
        <v>-82.493263598661372</v>
      </c>
      <c r="J158" s="98">
        <v>134.19882435364556</v>
      </c>
      <c r="K158" s="97">
        <v>-33.22365339695321</v>
      </c>
      <c r="L158" s="29"/>
      <c r="M158" s="15">
        <v>4.1306166095274648</v>
      </c>
      <c r="N158" s="145">
        <v>-25</v>
      </c>
      <c r="O158" s="145">
        <v>-41.661921155912239</v>
      </c>
      <c r="P158" s="145">
        <v>-41.661921155912239</v>
      </c>
      <c r="Q158" s="335">
        <v>-41.661921155912239</v>
      </c>
      <c r="R158" s="385">
        <v>-124.15518475457361</v>
      </c>
      <c r="S158" s="86"/>
      <c r="T158" s="397">
        <f t="shared" si="27"/>
        <v>-2.6336373879832776E-2</v>
      </c>
      <c r="U158" s="398">
        <f t="shared" si="28"/>
        <v>0.159397351348747</v>
      </c>
      <c r="V158" s="398">
        <f t="shared" si="29"/>
        <v>0.26563199537410953</v>
      </c>
      <c r="W158" s="398">
        <f t="shared" si="30"/>
        <v>0.26563199537410953</v>
      </c>
      <c r="X158" s="401">
        <f t="shared" si="31"/>
        <v>0.26563199537410953</v>
      </c>
      <c r="Y158" s="333"/>
      <c r="Z158" s="334"/>
      <c r="AA158" s="334"/>
      <c r="AB158" s="72"/>
    </row>
    <row r="159" spans="1:28" ht="12.5" x14ac:dyDescent="0.25">
      <c r="A159" s="19">
        <v>410</v>
      </c>
      <c r="B159" s="27" t="s">
        <v>128</v>
      </c>
      <c r="C159" s="19">
        <v>13</v>
      </c>
      <c r="D159" s="20">
        <v>18927</v>
      </c>
      <c r="E159" s="114">
        <v>21.5</v>
      </c>
      <c r="F159" s="125">
        <f t="shared" si="32"/>
        <v>8.8699999999999992</v>
      </c>
      <c r="G159" s="123">
        <f t="shared" si="26"/>
        <v>-12.63</v>
      </c>
      <c r="H159" s="127">
        <v>164.73340966053101</v>
      </c>
      <c r="I159" s="131">
        <v>-25.255197153711759</v>
      </c>
      <c r="J159" s="98">
        <v>150.54765876196853</v>
      </c>
      <c r="K159" s="97">
        <v>143.03045365951357</v>
      </c>
      <c r="L159" s="29"/>
      <c r="M159" s="15">
        <v>4.1306166095274577</v>
      </c>
      <c r="N159" s="145">
        <v>19.444613967477213</v>
      </c>
      <c r="O159" s="145">
        <v>19.444613967477213</v>
      </c>
      <c r="P159" s="145">
        <v>19.444613967477213</v>
      </c>
      <c r="Q159" s="335">
        <v>19.444613967477213</v>
      </c>
      <c r="R159" s="385">
        <v>-5.8105831862345463</v>
      </c>
      <c r="S159" s="86"/>
      <c r="T159" s="397">
        <f t="shared" si="27"/>
        <v>-2.507455298861045E-2</v>
      </c>
      <c r="U159" s="398">
        <f t="shared" si="28"/>
        <v>-0.11803685729292598</v>
      </c>
      <c r="V159" s="398">
        <f t="shared" si="29"/>
        <v>-0.11803685729292598</v>
      </c>
      <c r="W159" s="398">
        <f t="shared" si="30"/>
        <v>-0.11803685729292598</v>
      </c>
      <c r="X159" s="401">
        <f t="shared" si="31"/>
        <v>-0.11803685729292598</v>
      </c>
      <c r="Y159" s="333"/>
      <c r="Z159" s="334"/>
      <c r="AA159" s="334"/>
      <c r="AB159" s="72"/>
    </row>
    <row r="160" spans="1:28" ht="12.5" x14ac:dyDescent="0.25">
      <c r="A160" s="19">
        <v>416</v>
      </c>
      <c r="B160" s="27" t="s">
        <v>129</v>
      </c>
      <c r="C160" s="19">
        <v>9</v>
      </c>
      <c r="D160" s="20">
        <v>3043</v>
      </c>
      <c r="E160" s="114">
        <v>22</v>
      </c>
      <c r="F160" s="125">
        <f t="shared" si="32"/>
        <v>9.3699999999999992</v>
      </c>
      <c r="G160" s="123">
        <f t="shared" si="26"/>
        <v>-12.63</v>
      </c>
      <c r="H160" s="127">
        <v>158.53397636368931</v>
      </c>
      <c r="I160" s="131">
        <v>140.51077096679623</v>
      </c>
      <c r="J160" s="98">
        <v>-17.430069390894481</v>
      </c>
      <c r="K160" s="97">
        <v>-87.609340343904933</v>
      </c>
      <c r="L160" s="29"/>
      <c r="M160" s="15">
        <v>4.1306166095274648</v>
      </c>
      <c r="N160" s="145">
        <v>25</v>
      </c>
      <c r="O160" s="145">
        <v>50</v>
      </c>
      <c r="P160" s="145">
        <v>55.412332283228267</v>
      </c>
      <c r="Q160" s="335">
        <v>55.412332283228267</v>
      </c>
      <c r="R160" s="385">
        <v>195.9231032500245</v>
      </c>
      <c r="S160" s="86"/>
      <c r="T160" s="397">
        <f t="shared" si="27"/>
        <v>-2.6055087396858755E-2</v>
      </c>
      <c r="U160" s="398">
        <f t="shared" si="28"/>
        <v>-0.15769490284308552</v>
      </c>
      <c r="V160" s="398">
        <f t="shared" si="29"/>
        <v>-0.31538980568617103</v>
      </c>
      <c r="W160" s="398">
        <f t="shared" si="30"/>
        <v>-0.34952969422849811</v>
      </c>
      <c r="X160" s="401">
        <f t="shared" si="31"/>
        <v>-0.34952969422849811</v>
      </c>
      <c r="Y160" s="333"/>
      <c r="Z160" s="334"/>
      <c r="AA160" s="334"/>
      <c r="AB160" s="72"/>
    </row>
    <row r="161" spans="1:28" ht="12.5" x14ac:dyDescent="0.25">
      <c r="A161" s="19">
        <v>418</v>
      </c>
      <c r="B161" s="27" t="s">
        <v>130</v>
      </c>
      <c r="C161" s="19">
        <v>6</v>
      </c>
      <c r="D161" s="20">
        <v>23206</v>
      </c>
      <c r="E161" s="114">
        <v>20.5</v>
      </c>
      <c r="F161" s="125">
        <f t="shared" si="32"/>
        <v>7.8699999999999992</v>
      </c>
      <c r="G161" s="123">
        <f t="shared" si="26"/>
        <v>-12.63</v>
      </c>
      <c r="H161" s="127">
        <v>197.20813889322977</v>
      </c>
      <c r="I161" s="131">
        <v>34.323266893126331</v>
      </c>
      <c r="J161" s="98">
        <v>-303.8521780461798</v>
      </c>
      <c r="K161" s="97">
        <v>72.436126677617096</v>
      </c>
      <c r="L161" s="29"/>
      <c r="M161" s="15">
        <v>4.1306166095274577</v>
      </c>
      <c r="N161" s="145">
        <v>14.217988204053356</v>
      </c>
      <c r="O161" s="145">
        <v>14.217988204053356</v>
      </c>
      <c r="P161" s="145">
        <v>14.217988204053356</v>
      </c>
      <c r="Q161" s="335">
        <v>14.217988204053356</v>
      </c>
      <c r="R161" s="385">
        <v>48.541255097179686</v>
      </c>
      <c r="S161" s="86"/>
      <c r="T161" s="397">
        <f t="shared" si="27"/>
        <v>-2.0945467224168724E-2</v>
      </c>
      <c r="U161" s="398">
        <f t="shared" si="28"/>
        <v>-7.2096356082702553E-2</v>
      </c>
      <c r="V161" s="398">
        <f t="shared" si="29"/>
        <v>-7.2096356082702553E-2</v>
      </c>
      <c r="W161" s="398">
        <f t="shared" si="30"/>
        <v>-7.2096356082702553E-2</v>
      </c>
      <c r="X161" s="401">
        <f t="shared" si="31"/>
        <v>-7.2096356082702553E-2</v>
      </c>
      <c r="Y161" s="333"/>
      <c r="Z161" s="334"/>
      <c r="AA161" s="334"/>
      <c r="AB161" s="72"/>
    </row>
    <row r="162" spans="1:28" ht="12.5" x14ac:dyDescent="0.25">
      <c r="A162" s="19">
        <v>420</v>
      </c>
      <c r="B162" s="27" t="s">
        <v>131</v>
      </c>
      <c r="C162" s="19">
        <v>11</v>
      </c>
      <c r="D162" s="20">
        <v>9650</v>
      </c>
      <c r="E162" s="114">
        <v>21</v>
      </c>
      <c r="F162" s="125">
        <f t="shared" si="32"/>
        <v>8.3699999999999992</v>
      </c>
      <c r="G162" s="123">
        <f t="shared" si="26"/>
        <v>-12.63</v>
      </c>
      <c r="H162" s="127">
        <v>160.72099343200799</v>
      </c>
      <c r="I162" s="131">
        <v>38.323977232946014</v>
      </c>
      <c r="J162" s="98">
        <v>252.98405235785464</v>
      </c>
      <c r="K162" s="97">
        <v>-119.30517920721081</v>
      </c>
      <c r="L162" s="29"/>
      <c r="M162" s="15">
        <v>4.1306166095274577</v>
      </c>
      <c r="N162" s="145">
        <v>24.643622807069377</v>
      </c>
      <c r="O162" s="145">
        <v>24.643622807069377</v>
      </c>
      <c r="P162" s="145">
        <v>24.643622807069377</v>
      </c>
      <c r="Q162" s="335">
        <v>24.643622807069377</v>
      </c>
      <c r="R162" s="385">
        <v>62.967600040015391</v>
      </c>
      <c r="S162" s="86"/>
      <c r="T162" s="397">
        <f t="shared" si="27"/>
        <v>-2.5700541798074992E-2</v>
      </c>
      <c r="U162" s="398">
        <f t="shared" si="28"/>
        <v>-0.15333169787489342</v>
      </c>
      <c r="V162" s="398">
        <f t="shared" si="29"/>
        <v>-0.15333169787489342</v>
      </c>
      <c r="W162" s="398">
        <f t="shared" si="30"/>
        <v>-0.15333169787489342</v>
      </c>
      <c r="X162" s="401">
        <f t="shared" si="31"/>
        <v>-0.15333169787489342</v>
      </c>
      <c r="Y162" s="333"/>
      <c r="Z162" s="334"/>
      <c r="AA162" s="334"/>
      <c r="AB162" s="72"/>
    </row>
    <row r="163" spans="1:28" ht="12.5" x14ac:dyDescent="0.25">
      <c r="A163" s="19">
        <v>421</v>
      </c>
      <c r="B163" s="27" t="s">
        <v>132</v>
      </c>
      <c r="C163" s="19">
        <v>16</v>
      </c>
      <c r="D163" s="20">
        <v>737</v>
      </c>
      <c r="E163" s="114">
        <v>21</v>
      </c>
      <c r="F163" s="125">
        <f t="shared" si="32"/>
        <v>8.3699999999999992</v>
      </c>
      <c r="G163" s="123">
        <f t="shared" ref="G163:G225" si="33">F163-E163</f>
        <v>-12.63</v>
      </c>
      <c r="H163" s="127">
        <v>122.32872781741344</v>
      </c>
      <c r="I163" s="131">
        <v>-833.85996379853282</v>
      </c>
      <c r="J163" s="98">
        <v>42.560690567474197</v>
      </c>
      <c r="K163" s="97">
        <v>-6.7403108250765129</v>
      </c>
      <c r="L163" s="29"/>
      <c r="M163" s="15">
        <v>4.1306166095274648</v>
      </c>
      <c r="N163" s="145">
        <v>25</v>
      </c>
      <c r="O163" s="145">
        <v>50</v>
      </c>
      <c r="P163" s="145">
        <v>75</v>
      </c>
      <c r="Q163" s="335">
        <v>100</v>
      </c>
      <c r="R163" s="385">
        <v>-733.85996379853282</v>
      </c>
      <c r="S163" s="86"/>
      <c r="T163" s="397">
        <f t="shared" ref="T163:T225" si="34">-M163/$H163</f>
        <v>-3.3766529606134542E-2</v>
      </c>
      <c r="U163" s="398">
        <f t="shared" ref="U163:U225" si="35">-N163/$H163</f>
        <v>-0.20436736689778001</v>
      </c>
      <c r="V163" s="398">
        <f t="shared" ref="V163:V225" si="36">-O163/$H163</f>
        <v>-0.40873473379556002</v>
      </c>
      <c r="W163" s="398">
        <f t="shared" ref="W163:W225" si="37">-P163/$H163</f>
        <v>-0.61310210069334004</v>
      </c>
      <c r="X163" s="401">
        <f t="shared" ref="X163:X225" si="38">-Q163/$H163</f>
        <v>-0.81746946759112005</v>
      </c>
      <c r="Y163" s="333"/>
      <c r="Z163" s="334"/>
      <c r="AA163" s="334"/>
      <c r="AB163" s="72"/>
    </row>
    <row r="164" spans="1:28" ht="12.5" x14ac:dyDescent="0.25">
      <c r="A164" s="19">
        <v>422</v>
      </c>
      <c r="B164" s="27" t="s">
        <v>133</v>
      </c>
      <c r="C164" s="19">
        <v>12</v>
      </c>
      <c r="D164" s="20">
        <v>11098</v>
      </c>
      <c r="E164" s="114">
        <v>21</v>
      </c>
      <c r="F164" s="125">
        <f t="shared" ref="F164:F227" si="39">E164-12.63</f>
        <v>8.3699999999999992</v>
      </c>
      <c r="G164" s="123">
        <f t="shared" si="33"/>
        <v>-12.63</v>
      </c>
      <c r="H164" s="127">
        <v>146.6064256898409</v>
      </c>
      <c r="I164" s="131">
        <v>226.95233697672188</v>
      </c>
      <c r="J164" s="98">
        <v>295.32325674695676</v>
      </c>
      <c r="K164" s="97">
        <v>-112.64238598221226</v>
      </c>
      <c r="L164" s="29"/>
      <c r="M164" s="15">
        <v>4.1306166095274648</v>
      </c>
      <c r="N164" s="145">
        <v>-25</v>
      </c>
      <c r="O164" s="145">
        <v>-50</v>
      </c>
      <c r="P164" s="145">
        <v>-75</v>
      </c>
      <c r="Q164" s="335">
        <v>-100</v>
      </c>
      <c r="R164" s="385">
        <v>126.95233697672188</v>
      </c>
      <c r="S164" s="86"/>
      <c r="T164" s="397">
        <f t="shared" si="34"/>
        <v>-2.8174867439072257E-2</v>
      </c>
      <c r="U164" s="398">
        <f t="shared" si="35"/>
        <v>0.17052458568828185</v>
      </c>
      <c r="V164" s="398">
        <f t="shared" si="36"/>
        <v>0.34104917137656371</v>
      </c>
      <c r="W164" s="398">
        <f t="shared" si="37"/>
        <v>0.51157375706484554</v>
      </c>
      <c r="X164" s="401">
        <f t="shared" si="38"/>
        <v>0.68209834275312742</v>
      </c>
      <c r="Y164" s="333"/>
      <c r="Z164" s="334"/>
      <c r="AA164" s="334"/>
      <c r="AB164" s="72"/>
    </row>
    <row r="165" spans="1:28" ht="12.5" x14ac:dyDescent="0.25">
      <c r="A165" s="19">
        <v>423</v>
      </c>
      <c r="B165" s="27" t="s">
        <v>134</v>
      </c>
      <c r="C165" s="19">
        <v>2</v>
      </c>
      <c r="D165" s="20">
        <v>19831</v>
      </c>
      <c r="E165" s="114">
        <v>19.5</v>
      </c>
      <c r="F165" s="125">
        <f t="shared" si="39"/>
        <v>6.8699999999999992</v>
      </c>
      <c r="G165" s="123">
        <f t="shared" si="33"/>
        <v>-12.63</v>
      </c>
      <c r="H165" s="127">
        <v>198.82927036221724</v>
      </c>
      <c r="I165" s="131">
        <v>-38.62995409157827</v>
      </c>
      <c r="J165" s="98">
        <v>34.013282966216437</v>
      </c>
      <c r="K165" s="97">
        <v>64.124851707949475</v>
      </c>
      <c r="L165" s="29"/>
      <c r="M165" s="15">
        <v>4.1306166095274577</v>
      </c>
      <c r="N165" s="145">
        <v>25</v>
      </c>
      <c r="O165" s="145">
        <v>30.714618999385703</v>
      </c>
      <c r="P165" s="145">
        <v>30.714618999385703</v>
      </c>
      <c r="Q165" s="335">
        <v>30.714618999385703</v>
      </c>
      <c r="R165" s="385">
        <v>-7.9153350921925663</v>
      </c>
      <c r="S165" s="86"/>
      <c r="T165" s="397">
        <f t="shared" si="34"/>
        <v>-2.0774690778689205E-2</v>
      </c>
      <c r="U165" s="398">
        <f t="shared" si="35"/>
        <v>-0.12573601439293242</v>
      </c>
      <c r="V165" s="398">
        <f t="shared" si="36"/>
        <v>-0.15447735106320787</v>
      </c>
      <c r="W165" s="398">
        <f t="shared" si="37"/>
        <v>-0.15447735106320787</v>
      </c>
      <c r="X165" s="401">
        <f t="shared" si="38"/>
        <v>-0.15447735106320787</v>
      </c>
      <c r="Y165" s="333"/>
      <c r="Z165" s="334"/>
      <c r="AA165" s="334"/>
      <c r="AB165" s="72"/>
    </row>
    <row r="166" spans="1:28" ht="12.5" x14ac:dyDescent="0.25">
      <c r="A166" s="19">
        <v>425</v>
      </c>
      <c r="B166" s="27" t="s">
        <v>135</v>
      </c>
      <c r="C166" s="19">
        <v>17</v>
      </c>
      <c r="D166" s="20">
        <v>10161</v>
      </c>
      <c r="E166" s="114">
        <v>21.5</v>
      </c>
      <c r="F166" s="125">
        <f t="shared" si="39"/>
        <v>8.8699999999999992</v>
      </c>
      <c r="G166" s="123">
        <f t="shared" si="33"/>
        <v>-12.63</v>
      </c>
      <c r="H166" s="127">
        <v>155.94538971044204</v>
      </c>
      <c r="I166" s="131">
        <v>78.210704240419659</v>
      </c>
      <c r="J166" s="98">
        <v>193.17726514499014</v>
      </c>
      <c r="K166" s="97">
        <v>239.8746889832025</v>
      </c>
      <c r="L166" s="29"/>
      <c r="M166" s="15">
        <v>4.1306166095274648</v>
      </c>
      <c r="N166" s="145">
        <v>25</v>
      </c>
      <c r="O166" s="145">
        <v>50</v>
      </c>
      <c r="P166" s="145">
        <v>75</v>
      </c>
      <c r="Q166" s="335">
        <v>100</v>
      </c>
      <c r="R166" s="385">
        <v>178.21070424041966</v>
      </c>
      <c r="S166" s="86"/>
      <c r="T166" s="397">
        <f t="shared" si="34"/>
        <v>-2.6487584001022125E-2</v>
      </c>
      <c r="U166" s="398">
        <f t="shared" si="35"/>
        <v>-0.1603125302159927</v>
      </c>
      <c r="V166" s="398">
        <f t="shared" si="36"/>
        <v>-0.32062506043198541</v>
      </c>
      <c r="W166" s="398">
        <f t="shared" si="37"/>
        <v>-0.48093759064797814</v>
      </c>
      <c r="X166" s="401">
        <f t="shared" si="38"/>
        <v>-0.64125012086397082</v>
      </c>
      <c r="Y166" s="333"/>
      <c r="Z166" s="334"/>
      <c r="AA166" s="334"/>
      <c r="AB166" s="72"/>
    </row>
    <row r="167" spans="1:28" ht="12.5" x14ac:dyDescent="0.25">
      <c r="A167" s="19">
        <v>426</v>
      </c>
      <c r="B167" s="27" t="s">
        <v>136</v>
      </c>
      <c r="C167" s="19">
        <v>12</v>
      </c>
      <c r="D167" s="20">
        <v>12145</v>
      </c>
      <c r="E167" s="114">
        <v>21.5</v>
      </c>
      <c r="F167" s="125">
        <f t="shared" si="39"/>
        <v>8.8699999999999992</v>
      </c>
      <c r="G167" s="123">
        <f t="shared" si="33"/>
        <v>-12.63</v>
      </c>
      <c r="H167" s="127">
        <v>155.48572004104855</v>
      </c>
      <c r="I167" s="131">
        <v>-167.91174789526892</v>
      </c>
      <c r="J167" s="98">
        <v>294.5492879670154</v>
      </c>
      <c r="K167" s="97">
        <v>60.488087629692416</v>
      </c>
      <c r="L167" s="29"/>
      <c r="M167" s="15">
        <v>4.1306166095274648</v>
      </c>
      <c r="N167" s="145">
        <v>25</v>
      </c>
      <c r="O167" s="145">
        <v>49.949504953643995</v>
      </c>
      <c r="P167" s="145">
        <v>49.949504953643995</v>
      </c>
      <c r="Q167" s="335">
        <v>49.949504953643995</v>
      </c>
      <c r="R167" s="385">
        <v>-117.96224294162492</v>
      </c>
      <c r="S167" s="86"/>
      <c r="T167" s="397">
        <f t="shared" si="34"/>
        <v>-2.6565890478154351E-2</v>
      </c>
      <c r="U167" s="398">
        <f t="shared" si="35"/>
        <v>-0.16078646960891294</v>
      </c>
      <c r="V167" s="398">
        <f t="shared" si="36"/>
        <v>-0.32124818240837311</v>
      </c>
      <c r="W167" s="398">
        <f t="shared" si="37"/>
        <v>-0.32124818240837311</v>
      </c>
      <c r="X167" s="401">
        <f t="shared" si="38"/>
        <v>-0.32124818240837311</v>
      </c>
      <c r="Y167" s="333"/>
      <c r="Z167" s="334"/>
      <c r="AA167" s="334"/>
      <c r="AB167" s="72"/>
    </row>
    <row r="168" spans="1:28" ht="12.5" x14ac:dyDescent="0.25">
      <c r="A168" s="19">
        <v>430</v>
      </c>
      <c r="B168" s="27" t="s">
        <v>137</v>
      </c>
      <c r="C168" s="19">
        <v>2</v>
      </c>
      <c r="D168" s="20">
        <v>16032</v>
      </c>
      <c r="E168" s="114">
        <v>21</v>
      </c>
      <c r="F168" s="125">
        <f t="shared" si="39"/>
        <v>8.3699999999999992</v>
      </c>
      <c r="G168" s="123">
        <f t="shared" si="33"/>
        <v>-12.63</v>
      </c>
      <c r="H168" s="127">
        <v>154.52767553304386</v>
      </c>
      <c r="I168" s="131">
        <v>-19.048018380464192</v>
      </c>
      <c r="J168" s="98">
        <v>129.90259654450779</v>
      </c>
      <c r="K168" s="97">
        <v>30.428529053731907</v>
      </c>
      <c r="L168" s="29"/>
      <c r="M168" s="15">
        <v>4.1306166095274577</v>
      </c>
      <c r="N168" s="145">
        <v>25.000000000000004</v>
      </c>
      <c r="O168" s="145">
        <v>35.87352408833398</v>
      </c>
      <c r="P168" s="145">
        <v>35.87352408833398</v>
      </c>
      <c r="Q168" s="335">
        <v>35.87352408833398</v>
      </c>
      <c r="R168" s="385">
        <v>16.825505707869791</v>
      </c>
      <c r="S168" s="86"/>
      <c r="T168" s="397">
        <f t="shared" si="34"/>
        <v>-2.6730594343562591E-2</v>
      </c>
      <c r="U168" s="398">
        <f t="shared" si="35"/>
        <v>-0.16178331754336173</v>
      </c>
      <c r="V168" s="398">
        <f t="shared" si="36"/>
        <v>-0.23214950955929486</v>
      </c>
      <c r="W168" s="398">
        <f t="shared" si="37"/>
        <v>-0.23214950955929486</v>
      </c>
      <c r="X168" s="401">
        <f t="shared" si="38"/>
        <v>-0.23214950955929486</v>
      </c>
      <c r="Y168" s="333"/>
      <c r="Z168" s="334"/>
      <c r="AA168" s="334"/>
      <c r="AB168" s="72"/>
    </row>
    <row r="169" spans="1:28" ht="12.5" x14ac:dyDescent="0.25">
      <c r="A169" s="19">
        <v>433</v>
      </c>
      <c r="B169" s="27" t="s">
        <v>138</v>
      </c>
      <c r="C169" s="19">
        <v>5</v>
      </c>
      <c r="D169" s="20">
        <v>7861</v>
      </c>
      <c r="E169" s="114">
        <v>21.5</v>
      </c>
      <c r="F169" s="125">
        <f t="shared" si="39"/>
        <v>8.8699999999999992</v>
      </c>
      <c r="G169" s="123">
        <f t="shared" si="33"/>
        <v>-12.63</v>
      </c>
      <c r="H169" s="127">
        <v>159.99509229342351</v>
      </c>
      <c r="I169" s="131">
        <v>-56.694809900253404</v>
      </c>
      <c r="J169" s="98">
        <v>340.70539805942434</v>
      </c>
      <c r="K169" s="97">
        <v>-27.702558715625514</v>
      </c>
      <c r="L169" s="29"/>
      <c r="M169" s="15">
        <v>4.1306166095274577</v>
      </c>
      <c r="N169" s="145">
        <v>13.532091553559091</v>
      </c>
      <c r="O169" s="145">
        <v>13.532091553559091</v>
      </c>
      <c r="P169" s="145">
        <v>13.532091553559091</v>
      </c>
      <c r="Q169" s="335">
        <v>13.532091553559091</v>
      </c>
      <c r="R169" s="385">
        <v>-43.162718346694312</v>
      </c>
      <c r="S169" s="86"/>
      <c r="T169" s="397">
        <f t="shared" si="34"/>
        <v>-2.581714570314507E-2</v>
      </c>
      <c r="U169" s="398">
        <f t="shared" si="35"/>
        <v>-8.4578166489893761E-2</v>
      </c>
      <c r="V169" s="398">
        <f t="shared" si="36"/>
        <v>-8.4578166489893761E-2</v>
      </c>
      <c r="W169" s="398">
        <f t="shared" si="37"/>
        <v>-8.4578166489893761E-2</v>
      </c>
      <c r="X169" s="401">
        <f t="shared" si="38"/>
        <v>-8.4578166489893761E-2</v>
      </c>
      <c r="Y169" s="333"/>
      <c r="Z169" s="334"/>
      <c r="AA169" s="334"/>
      <c r="AB169" s="72"/>
    </row>
    <row r="170" spans="1:28" ht="12.5" x14ac:dyDescent="0.25">
      <c r="A170" s="19">
        <v>434</v>
      </c>
      <c r="B170" s="27" t="s">
        <v>139</v>
      </c>
      <c r="C170" s="19">
        <v>1</v>
      </c>
      <c r="D170" s="20">
        <v>14891</v>
      </c>
      <c r="E170" s="114">
        <v>20.25</v>
      </c>
      <c r="F170" s="125">
        <f t="shared" si="39"/>
        <v>7.6199999999999992</v>
      </c>
      <c r="G170" s="123">
        <f t="shared" si="33"/>
        <v>-12.63</v>
      </c>
      <c r="H170" s="127">
        <v>175.05191266510397</v>
      </c>
      <c r="I170" s="131">
        <v>-318.40843695590877</v>
      </c>
      <c r="J170" s="98">
        <v>100.45846145713331</v>
      </c>
      <c r="K170" s="97">
        <v>-7.5064529274324059</v>
      </c>
      <c r="L170" s="29"/>
      <c r="M170" s="15">
        <v>4.1306166095274648</v>
      </c>
      <c r="N170" s="145">
        <v>-25</v>
      </c>
      <c r="O170" s="145">
        <v>-50</v>
      </c>
      <c r="P170" s="145">
        <v>-75</v>
      </c>
      <c r="Q170" s="335">
        <v>-100</v>
      </c>
      <c r="R170" s="385">
        <v>-418.40843695590877</v>
      </c>
      <c r="S170" s="86"/>
      <c r="T170" s="397">
        <f t="shared" si="34"/>
        <v>-2.3596523720536815E-2</v>
      </c>
      <c r="U170" s="398">
        <f t="shared" si="35"/>
        <v>0.14281477773869344</v>
      </c>
      <c r="V170" s="398">
        <f t="shared" si="36"/>
        <v>0.28562955547738689</v>
      </c>
      <c r="W170" s="398">
        <f t="shared" si="37"/>
        <v>0.42844433321608033</v>
      </c>
      <c r="X170" s="401">
        <f t="shared" si="38"/>
        <v>0.57125911095477377</v>
      </c>
      <c r="Y170" s="333"/>
      <c r="Z170" s="334"/>
      <c r="AA170" s="334"/>
      <c r="AB170" s="72"/>
    </row>
    <row r="171" spans="1:28" ht="12.5" x14ac:dyDescent="0.25">
      <c r="A171" s="19">
        <v>435</v>
      </c>
      <c r="B171" s="27" t="s">
        <v>140</v>
      </c>
      <c r="C171" s="19">
        <v>13</v>
      </c>
      <c r="D171" s="20">
        <v>707</v>
      </c>
      <c r="E171" s="114">
        <v>18.5</v>
      </c>
      <c r="F171" s="125">
        <f t="shared" si="39"/>
        <v>5.8699999999999992</v>
      </c>
      <c r="G171" s="123">
        <f t="shared" si="33"/>
        <v>-12.63</v>
      </c>
      <c r="H171" s="127">
        <v>138.46639470469319</v>
      </c>
      <c r="I171" s="131">
        <v>87.812131936048047</v>
      </c>
      <c r="J171" s="98">
        <v>-90.4209556297874</v>
      </c>
      <c r="K171" s="97">
        <v>-683.80049290871398</v>
      </c>
      <c r="L171" s="29"/>
      <c r="M171" s="15">
        <v>4.1306166095274648</v>
      </c>
      <c r="N171" s="145">
        <v>-25</v>
      </c>
      <c r="O171" s="145">
        <v>-50</v>
      </c>
      <c r="P171" s="145">
        <v>-75</v>
      </c>
      <c r="Q171" s="335">
        <v>-100</v>
      </c>
      <c r="R171" s="385">
        <v>-12.187868063951953</v>
      </c>
      <c r="S171" s="86"/>
      <c r="T171" s="397">
        <f t="shared" si="34"/>
        <v>-2.9831184803625579E-2</v>
      </c>
      <c r="U171" s="398">
        <f t="shared" si="35"/>
        <v>0.18054922317662286</v>
      </c>
      <c r="V171" s="398">
        <f t="shared" si="36"/>
        <v>0.36109844635324573</v>
      </c>
      <c r="W171" s="398">
        <f t="shared" si="37"/>
        <v>0.54164766952986854</v>
      </c>
      <c r="X171" s="401">
        <f t="shared" si="38"/>
        <v>0.72219689270649146</v>
      </c>
      <c r="Y171" s="333"/>
      <c r="Z171" s="334"/>
      <c r="AA171" s="334"/>
      <c r="AB171" s="72"/>
    </row>
    <row r="172" spans="1:28" ht="12.5" x14ac:dyDescent="0.25">
      <c r="A172" s="19">
        <v>436</v>
      </c>
      <c r="B172" s="27" t="s">
        <v>141</v>
      </c>
      <c r="C172" s="19">
        <v>17</v>
      </c>
      <c r="D172" s="20">
        <v>2052</v>
      </c>
      <c r="E172" s="114">
        <v>21</v>
      </c>
      <c r="F172" s="125">
        <f t="shared" si="39"/>
        <v>8.3699999999999992</v>
      </c>
      <c r="G172" s="123">
        <f t="shared" si="33"/>
        <v>-12.63</v>
      </c>
      <c r="H172" s="127">
        <v>135.86971710438982</v>
      </c>
      <c r="I172" s="131">
        <v>30.904073478218322</v>
      </c>
      <c r="J172" s="98">
        <v>243.85626683269359</v>
      </c>
      <c r="K172" s="97">
        <v>191.88049769298357</v>
      </c>
      <c r="L172" s="29"/>
      <c r="M172" s="15">
        <v>4.1306166095274577</v>
      </c>
      <c r="N172" s="145">
        <v>25</v>
      </c>
      <c r="O172" s="145">
        <v>46.814527224478368</v>
      </c>
      <c r="P172" s="145">
        <v>46.814527224478368</v>
      </c>
      <c r="Q172" s="335">
        <v>46.814527224478368</v>
      </c>
      <c r="R172" s="385">
        <v>77.718600702696691</v>
      </c>
      <c r="S172" s="86"/>
      <c r="T172" s="397">
        <f t="shared" si="34"/>
        <v>-3.0401304260859473E-2</v>
      </c>
      <c r="U172" s="398">
        <f t="shared" si="35"/>
        <v>-0.18399979430878108</v>
      </c>
      <c r="V172" s="398">
        <f t="shared" si="36"/>
        <v>-0.34455453519867407</v>
      </c>
      <c r="W172" s="398">
        <f t="shared" si="37"/>
        <v>-0.34455453519867407</v>
      </c>
      <c r="X172" s="401">
        <f t="shared" si="38"/>
        <v>-0.34455453519867407</v>
      </c>
      <c r="Y172" s="333"/>
      <c r="Z172" s="334"/>
      <c r="AA172" s="334"/>
      <c r="AB172" s="72"/>
    </row>
    <row r="173" spans="1:28" ht="12.5" x14ac:dyDescent="0.25">
      <c r="A173" s="19">
        <v>440</v>
      </c>
      <c r="B173" s="27" t="s">
        <v>142</v>
      </c>
      <c r="C173" s="19">
        <v>15</v>
      </c>
      <c r="D173" s="20">
        <v>5340</v>
      </c>
      <c r="E173" s="114">
        <v>19.5</v>
      </c>
      <c r="F173" s="125">
        <f t="shared" si="39"/>
        <v>6.8699999999999992</v>
      </c>
      <c r="G173" s="123">
        <f t="shared" si="33"/>
        <v>-12.63</v>
      </c>
      <c r="H173" s="127">
        <v>152.21851506577477</v>
      </c>
      <c r="I173" s="131">
        <v>-43.278647372438414</v>
      </c>
      <c r="J173" s="98">
        <v>294.77799406370275</v>
      </c>
      <c r="K173" s="97">
        <v>176.99404023738637</v>
      </c>
      <c r="L173" s="29"/>
      <c r="M173" s="15">
        <v>4.1306166095274577</v>
      </c>
      <c r="N173" s="145">
        <v>25</v>
      </c>
      <c r="O173" s="145">
        <v>50</v>
      </c>
      <c r="P173" s="145">
        <v>75</v>
      </c>
      <c r="Q173" s="335">
        <v>100</v>
      </c>
      <c r="R173" s="385">
        <v>56.721352627561586</v>
      </c>
      <c r="S173" s="86"/>
      <c r="T173" s="397">
        <f t="shared" si="34"/>
        <v>-2.7136098442049492E-2</v>
      </c>
      <c r="U173" s="398">
        <f t="shared" si="35"/>
        <v>-0.16423757641570286</v>
      </c>
      <c r="V173" s="398">
        <f t="shared" si="36"/>
        <v>-0.32847515283140571</v>
      </c>
      <c r="W173" s="398">
        <f t="shared" si="37"/>
        <v>-0.49271272924710857</v>
      </c>
      <c r="X173" s="401">
        <f t="shared" si="38"/>
        <v>-0.65695030566281143</v>
      </c>
      <c r="Y173" s="333"/>
      <c r="Z173" s="334"/>
      <c r="AA173" s="334"/>
      <c r="AB173" s="72"/>
    </row>
    <row r="174" spans="1:28" ht="12.5" x14ac:dyDescent="0.25">
      <c r="A174" s="19">
        <v>441</v>
      </c>
      <c r="B174" s="27" t="s">
        <v>143</v>
      </c>
      <c r="C174" s="19">
        <v>9</v>
      </c>
      <c r="D174" s="20">
        <v>4662</v>
      </c>
      <c r="E174" s="114">
        <v>20.5</v>
      </c>
      <c r="F174" s="125">
        <f t="shared" si="39"/>
        <v>7.8699999999999992</v>
      </c>
      <c r="G174" s="123">
        <f t="shared" si="33"/>
        <v>-12.63</v>
      </c>
      <c r="H174" s="127">
        <v>153.25110915962253</v>
      </c>
      <c r="I174" s="131">
        <v>-356.04142360968962</v>
      </c>
      <c r="J174" s="98">
        <v>-151.63458548384162</v>
      </c>
      <c r="K174" s="97">
        <v>-45.015234260948404</v>
      </c>
      <c r="L174" s="29"/>
      <c r="M174" s="15">
        <v>4.1306166095274648</v>
      </c>
      <c r="N174" s="145">
        <v>13.59122494607044</v>
      </c>
      <c r="O174" s="145">
        <v>13.59122494607044</v>
      </c>
      <c r="P174" s="145">
        <v>13.59122494607044</v>
      </c>
      <c r="Q174" s="335">
        <v>13.59122494607044</v>
      </c>
      <c r="R174" s="385">
        <v>-342.45019866361918</v>
      </c>
      <c r="S174" s="86"/>
      <c r="T174" s="397">
        <f t="shared" si="34"/>
        <v>-2.6953257514274284E-2</v>
      </c>
      <c r="U174" s="398">
        <f t="shared" si="35"/>
        <v>-8.8685980940693618E-2</v>
      </c>
      <c r="V174" s="398">
        <f t="shared" si="36"/>
        <v>-8.8685980940693618E-2</v>
      </c>
      <c r="W174" s="398">
        <f t="shared" si="37"/>
        <v>-8.8685980940693618E-2</v>
      </c>
      <c r="X174" s="401">
        <f t="shared" si="38"/>
        <v>-8.8685980940693618E-2</v>
      </c>
      <c r="Y174" s="333"/>
      <c r="Z174" s="334"/>
      <c r="AA174" s="334"/>
      <c r="AB174" s="72"/>
    </row>
    <row r="175" spans="1:28" ht="12.5" x14ac:dyDescent="0.25">
      <c r="A175" s="19">
        <v>444</v>
      </c>
      <c r="B175" s="27" t="s">
        <v>144</v>
      </c>
      <c r="C175" s="19">
        <v>1</v>
      </c>
      <c r="D175" s="20">
        <v>46296</v>
      </c>
      <c r="E175" s="114">
        <v>20.5</v>
      </c>
      <c r="F175" s="125">
        <f t="shared" si="39"/>
        <v>7.8699999999999992</v>
      </c>
      <c r="G175" s="123">
        <f t="shared" si="33"/>
        <v>-12.63</v>
      </c>
      <c r="H175" s="127">
        <v>193.66346633309689</v>
      </c>
      <c r="I175" s="131">
        <v>-62.090872011588239</v>
      </c>
      <c r="J175" s="98">
        <v>78.480208867827614</v>
      </c>
      <c r="K175" s="97">
        <v>24.732805638672197</v>
      </c>
      <c r="L175" s="29"/>
      <c r="M175" s="15">
        <v>4.1306166095274577</v>
      </c>
      <c r="N175" s="145">
        <v>-24.999999999999993</v>
      </c>
      <c r="O175" s="145">
        <v>-46.127062064738261</v>
      </c>
      <c r="P175" s="145">
        <v>-46.127062064738261</v>
      </c>
      <c r="Q175" s="335">
        <v>-46.127062064738261</v>
      </c>
      <c r="R175" s="385">
        <v>-108.2179340763265</v>
      </c>
      <c r="S175" s="86"/>
      <c r="T175" s="397">
        <f t="shared" si="34"/>
        <v>-2.1328837533161202E-2</v>
      </c>
      <c r="U175" s="398">
        <f t="shared" si="35"/>
        <v>0.12908991289560284</v>
      </c>
      <c r="V175" s="398">
        <f t="shared" si="36"/>
        <v>0.23818153696268521</v>
      </c>
      <c r="W175" s="398">
        <f t="shared" si="37"/>
        <v>0.23818153696268521</v>
      </c>
      <c r="X175" s="401">
        <f t="shared" si="38"/>
        <v>0.23818153696268521</v>
      </c>
      <c r="Y175" s="333"/>
      <c r="Z175" s="334"/>
      <c r="AA175" s="334"/>
      <c r="AB175" s="72"/>
    </row>
    <row r="176" spans="1:28" ht="12.5" x14ac:dyDescent="0.25">
      <c r="A176" s="19">
        <v>445</v>
      </c>
      <c r="B176" s="27" t="s">
        <v>145</v>
      </c>
      <c r="C176" s="19">
        <v>2</v>
      </c>
      <c r="D176" s="20">
        <v>15217</v>
      </c>
      <c r="E176" s="114">
        <v>20</v>
      </c>
      <c r="F176" s="125">
        <f t="shared" si="39"/>
        <v>7.3699999999999992</v>
      </c>
      <c r="G176" s="123">
        <f t="shared" si="33"/>
        <v>-12.63</v>
      </c>
      <c r="H176" s="127">
        <v>199.50748685078617</v>
      </c>
      <c r="I176" s="131">
        <v>19.55303877731923</v>
      </c>
      <c r="J176" s="98">
        <v>49.189699469053188</v>
      </c>
      <c r="K176" s="97">
        <v>-54.821105729249986</v>
      </c>
      <c r="L176" s="29"/>
      <c r="M176" s="15">
        <v>4.1306166095274577</v>
      </c>
      <c r="N176" s="145">
        <v>25</v>
      </c>
      <c r="O176" s="145">
        <v>50</v>
      </c>
      <c r="P176" s="145">
        <v>61.281176951101529</v>
      </c>
      <c r="Q176" s="335">
        <v>61.281176951101529</v>
      </c>
      <c r="R176" s="385">
        <v>80.834215728420759</v>
      </c>
      <c r="S176" s="86"/>
      <c r="T176" s="397">
        <f t="shared" si="34"/>
        <v>-2.0704068176733592E-2</v>
      </c>
      <c r="U176" s="398">
        <f t="shared" si="35"/>
        <v>-0.12530858061831923</v>
      </c>
      <c r="V176" s="398">
        <f t="shared" si="36"/>
        <v>-0.25061716123663846</v>
      </c>
      <c r="W176" s="398">
        <f t="shared" si="37"/>
        <v>-0.30716229209450369</v>
      </c>
      <c r="X176" s="401">
        <f t="shared" si="38"/>
        <v>-0.30716229209450369</v>
      </c>
      <c r="Y176" s="333"/>
      <c r="Z176" s="334"/>
      <c r="AA176" s="334"/>
      <c r="AB176" s="72"/>
    </row>
    <row r="177" spans="1:28" ht="12.5" x14ac:dyDescent="0.25">
      <c r="A177" s="19">
        <v>475</v>
      </c>
      <c r="B177" s="27" t="s">
        <v>146</v>
      </c>
      <c r="C177" s="19">
        <v>15</v>
      </c>
      <c r="D177" s="20">
        <v>5477</v>
      </c>
      <c r="E177" s="114">
        <v>21.5</v>
      </c>
      <c r="F177" s="125">
        <f t="shared" si="39"/>
        <v>8.8699999999999992</v>
      </c>
      <c r="G177" s="123">
        <f t="shared" si="33"/>
        <v>-12.63</v>
      </c>
      <c r="H177" s="127">
        <v>162.65611301869313</v>
      </c>
      <c r="I177" s="131">
        <v>-100.57945430063572</v>
      </c>
      <c r="J177" s="98">
        <v>318.77998301786903</v>
      </c>
      <c r="K177" s="97">
        <v>191.74787588104559</v>
      </c>
      <c r="L177" s="29"/>
      <c r="M177" s="15">
        <v>4.1306166095274648</v>
      </c>
      <c r="N177" s="145">
        <v>25</v>
      </c>
      <c r="O177" s="145">
        <v>50.000000000000007</v>
      </c>
      <c r="P177" s="145">
        <v>75</v>
      </c>
      <c r="Q177" s="335">
        <v>100</v>
      </c>
      <c r="R177" s="385">
        <v>-0.57945430063571024</v>
      </c>
      <c r="S177" s="86"/>
      <c r="T177" s="397">
        <f t="shared" si="34"/>
        <v>-2.5394782482308285E-2</v>
      </c>
      <c r="U177" s="398">
        <f t="shared" si="35"/>
        <v>-0.15369849639236671</v>
      </c>
      <c r="V177" s="398">
        <f t="shared" si="36"/>
        <v>-0.30739699278473348</v>
      </c>
      <c r="W177" s="398">
        <f t="shared" si="37"/>
        <v>-0.46109548917710014</v>
      </c>
      <c r="X177" s="401">
        <f t="shared" si="38"/>
        <v>-0.61479398556946685</v>
      </c>
      <c r="Y177" s="333"/>
      <c r="Z177" s="334"/>
      <c r="AA177" s="334"/>
      <c r="AB177" s="72"/>
    </row>
    <row r="178" spans="1:28" ht="12.5" x14ac:dyDescent="0.25">
      <c r="A178" s="19">
        <v>480</v>
      </c>
      <c r="B178" s="27" t="s">
        <v>147</v>
      </c>
      <c r="C178" s="19">
        <v>2</v>
      </c>
      <c r="D178" s="20">
        <v>2018</v>
      </c>
      <c r="E178" s="114">
        <v>20.75</v>
      </c>
      <c r="F178" s="125">
        <f t="shared" si="39"/>
        <v>8.1199999999999992</v>
      </c>
      <c r="G178" s="123">
        <f t="shared" si="33"/>
        <v>-12.63</v>
      </c>
      <c r="H178" s="127">
        <v>157.64828367353917</v>
      </c>
      <c r="I178" s="131">
        <v>-186.42516255969915</v>
      </c>
      <c r="J178" s="98">
        <v>202.61151254934907</v>
      </c>
      <c r="K178" s="97">
        <v>79.784952929123364</v>
      </c>
      <c r="L178" s="29"/>
      <c r="M178" s="15">
        <v>4.1306166095274648</v>
      </c>
      <c r="N178" s="145">
        <v>-8.951144185654698</v>
      </c>
      <c r="O178" s="145">
        <v>-8.951144185654698</v>
      </c>
      <c r="P178" s="145">
        <v>-8.951144185654698</v>
      </c>
      <c r="Q178" s="335">
        <v>-8.951144185654698</v>
      </c>
      <c r="R178" s="385">
        <v>-195.37630674535384</v>
      </c>
      <c r="S178" s="86"/>
      <c r="T178" s="397">
        <f t="shared" si="34"/>
        <v>-2.6201468948949792E-2</v>
      </c>
      <c r="U178" s="398">
        <f t="shared" si="35"/>
        <v>5.6779204803719174E-2</v>
      </c>
      <c r="V178" s="398">
        <f t="shared" si="36"/>
        <v>5.6779204803719174E-2</v>
      </c>
      <c r="W178" s="398">
        <f t="shared" si="37"/>
        <v>5.6779204803719174E-2</v>
      </c>
      <c r="X178" s="401">
        <f t="shared" si="38"/>
        <v>5.6779204803719174E-2</v>
      </c>
      <c r="Y178" s="333"/>
      <c r="Z178" s="334"/>
      <c r="AA178" s="334"/>
      <c r="AB178" s="72"/>
    </row>
    <row r="179" spans="1:28" ht="12.5" x14ac:dyDescent="0.25">
      <c r="A179" s="19">
        <v>481</v>
      </c>
      <c r="B179" s="27" t="s">
        <v>148</v>
      </c>
      <c r="C179" s="19">
        <v>2</v>
      </c>
      <c r="D179" s="20">
        <v>9554</v>
      </c>
      <c r="E179" s="114">
        <v>20.75</v>
      </c>
      <c r="F179" s="125">
        <f t="shared" si="39"/>
        <v>8.1199999999999992</v>
      </c>
      <c r="G179" s="123">
        <f t="shared" si="33"/>
        <v>-12.63</v>
      </c>
      <c r="H179" s="127">
        <v>199.68761955635122</v>
      </c>
      <c r="I179" s="131">
        <v>35.831274367659901</v>
      </c>
      <c r="J179" s="98">
        <v>246.91629954556132</v>
      </c>
      <c r="K179" s="97">
        <v>128.26645783233562</v>
      </c>
      <c r="L179" s="29"/>
      <c r="M179" s="15">
        <v>4.1306166095274577</v>
      </c>
      <c r="N179" s="145">
        <v>-16.39547801918436</v>
      </c>
      <c r="O179" s="145">
        <v>-16.39547801918436</v>
      </c>
      <c r="P179" s="145">
        <v>-16.39547801918436</v>
      </c>
      <c r="Q179" s="335">
        <v>-16.39547801918436</v>
      </c>
      <c r="R179" s="385">
        <v>19.435796348475542</v>
      </c>
      <c r="S179" s="86"/>
      <c r="T179" s="397">
        <f t="shared" si="34"/>
        <v>-2.0685391606672994E-2</v>
      </c>
      <c r="U179" s="398">
        <f t="shared" si="35"/>
        <v>8.2105631063209741E-2</v>
      </c>
      <c r="V179" s="398">
        <f t="shared" si="36"/>
        <v>8.2105631063209741E-2</v>
      </c>
      <c r="W179" s="398">
        <f t="shared" si="37"/>
        <v>8.2105631063209741E-2</v>
      </c>
      <c r="X179" s="401">
        <f t="shared" si="38"/>
        <v>8.2105631063209741E-2</v>
      </c>
      <c r="Y179" s="333"/>
      <c r="Z179" s="334"/>
      <c r="AA179" s="334"/>
      <c r="AB179" s="72"/>
    </row>
    <row r="180" spans="1:28" ht="12.5" x14ac:dyDescent="0.25">
      <c r="A180" s="19">
        <v>483</v>
      </c>
      <c r="B180" s="27" t="s">
        <v>149</v>
      </c>
      <c r="C180" s="19">
        <v>17</v>
      </c>
      <c r="D180" s="20">
        <v>1104</v>
      </c>
      <c r="E180" s="114">
        <v>22</v>
      </c>
      <c r="F180" s="125">
        <f t="shared" si="39"/>
        <v>9.3699999999999992</v>
      </c>
      <c r="G180" s="123">
        <f t="shared" si="33"/>
        <v>-12.63</v>
      </c>
      <c r="H180" s="127">
        <v>103.61216803551267</v>
      </c>
      <c r="I180" s="131">
        <v>-224.56016091018429</v>
      </c>
      <c r="J180" s="98">
        <v>74.707400500779244</v>
      </c>
      <c r="K180" s="97">
        <v>147.71909373233825</v>
      </c>
      <c r="L180" s="29"/>
      <c r="M180" s="15">
        <v>4.1306166095274648</v>
      </c>
      <c r="N180" s="145">
        <v>25.000000000000028</v>
      </c>
      <c r="O180" s="145">
        <v>50.000000000000028</v>
      </c>
      <c r="P180" s="145">
        <v>75.000000000000028</v>
      </c>
      <c r="Q180" s="335">
        <v>100.00000000000003</v>
      </c>
      <c r="R180" s="385">
        <v>-124.56016091018427</v>
      </c>
      <c r="S180" s="86"/>
      <c r="T180" s="397">
        <f t="shared" si="34"/>
        <v>-3.9866134333871983E-2</v>
      </c>
      <c r="U180" s="398">
        <f t="shared" si="35"/>
        <v>-0.24128440195780262</v>
      </c>
      <c r="V180" s="398">
        <f t="shared" si="36"/>
        <v>-0.48256880391560503</v>
      </c>
      <c r="W180" s="398">
        <f t="shared" si="37"/>
        <v>-0.7238532058734074</v>
      </c>
      <c r="X180" s="401">
        <f t="shared" si="38"/>
        <v>-0.96513760783120972</v>
      </c>
      <c r="Y180" s="333"/>
      <c r="Z180" s="334"/>
      <c r="AA180" s="334"/>
      <c r="AB180" s="72"/>
    </row>
    <row r="181" spans="1:28" ht="12.5" x14ac:dyDescent="0.25">
      <c r="A181" s="19">
        <v>484</v>
      </c>
      <c r="B181" s="27" t="s">
        <v>150</v>
      </c>
      <c r="C181" s="19">
        <v>4</v>
      </c>
      <c r="D181" s="20">
        <v>3115</v>
      </c>
      <c r="E181" s="114">
        <v>20.5</v>
      </c>
      <c r="F181" s="125">
        <f t="shared" si="39"/>
        <v>7.8699999999999992</v>
      </c>
      <c r="G181" s="123">
        <f t="shared" si="33"/>
        <v>-12.63</v>
      </c>
      <c r="H181" s="127">
        <v>141.54851815517407</v>
      </c>
      <c r="I181" s="131">
        <v>-120.30087308588395</v>
      </c>
      <c r="J181" s="98">
        <v>-526.98399452637568</v>
      </c>
      <c r="K181" s="97">
        <v>-185.90192011146172</v>
      </c>
      <c r="L181" s="29"/>
      <c r="M181" s="15">
        <v>4.1306166095274648</v>
      </c>
      <c r="N181" s="145">
        <v>-24.682495530666898</v>
      </c>
      <c r="O181" s="145">
        <v>-24.682495530666898</v>
      </c>
      <c r="P181" s="145">
        <v>-24.682495530666898</v>
      </c>
      <c r="Q181" s="335">
        <v>-24.682495530666898</v>
      </c>
      <c r="R181" s="385">
        <v>-144.98336861655085</v>
      </c>
      <c r="S181" s="86"/>
      <c r="T181" s="397">
        <f t="shared" si="34"/>
        <v>-2.9181630887857354E-2</v>
      </c>
      <c r="U181" s="398">
        <f t="shared" si="35"/>
        <v>0.17437480697331251</v>
      </c>
      <c r="V181" s="398">
        <f t="shared" si="36"/>
        <v>0.17437480697331251</v>
      </c>
      <c r="W181" s="398">
        <f t="shared" si="37"/>
        <v>0.17437480697331251</v>
      </c>
      <c r="X181" s="401">
        <f t="shared" si="38"/>
        <v>0.17437480697331251</v>
      </c>
      <c r="Y181" s="333"/>
      <c r="Z181" s="334"/>
      <c r="AA181" s="334"/>
      <c r="AB181" s="72"/>
    </row>
    <row r="182" spans="1:28" ht="12.5" x14ac:dyDescent="0.25">
      <c r="A182" s="19">
        <v>489</v>
      </c>
      <c r="B182" s="27" t="s">
        <v>151</v>
      </c>
      <c r="C182" s="19">
        <v>8</v>
      </c>
      <c r="D182" s="20">
        <v>1940</v>
      </c>
      <c r="E182" s="114">
        <v>20.5</v>
      </c>
      <c r="F182" s="125">
        <f t="shared" si="39"/>
        <v>7.8699999999999992</v>
      </c>
      <c r="G182" s="123">
        <f t="shared" si="33"/>
        <v>-12.63</v>
      </c>
      <c r="H182" s="127">
        <v>125.51605339341623</v>
      </c>
      <c r="I182" s="131">
        <v>6.06103649084005</v>
      </c>
      <c r="J182" s="98">
        <v>47.633965239349052</v>
      </c>
      <c r="K182" s="97">
        <v>-541.607229293518</v>
      </c>
      <c r="L182" s="29"/>
      <c r="M182" s="15">
        <v>4.1306166095274568</v>
      </c>
      <c r="N182" s="145">
        <v>-25.000000000000025</v>
      </c>
      <c r="O182" s="145">
        <v>-50.000000000000028</v>
      </c>
      <c r="P182" s="145">
        <v>-75.000000000000028</v>
      </c>
      <c r="Q182" s="335">
        <v>-100.00000000000003</v>
      </c>
      <c r="R182" s="385">
        <v>-93.938963509159976</v>
      </c>
      <c r="S182" s="86"/>
      <c r="T182" s="397">
        <f t="shared" si="34"/>
        <v>-3.290907017750546E-2</v>
      </c>
      <c r="U182" s="398">
        <f t="shared" si="35"/>
        <v>0.19917770933762777</v>
      </c>
      <c r="V182" s="398">
        <f t="shared" si="36"/>
        <v>0.39835541867525537</v>
      </c>
      <c r="W182" s="398">
        <f t="shared" si="37"/>
        <v>0.59753312801288294</v>
      </c>
      <c r="X182" s="401">
        <f t="shared" si="38"/>
        <v>0.79671083735051051</v>
      </c>
      <c r="Y182" s="333"/>
      <c r="Z182" s="334"/>
      <c r="AA182" s="334"/>
      <c r="AB182" s="72"/>
    </row>
    <row r="183" spans="1:28" ht="12.5" x14ac:dyDescent="0.25">
      <c r="A183" s="19">
        <v>491</v>
      </c>
      <c r="B183" s="27" t="s">
        <v>152</v>
      </c>
      <c r="C183" s="19">
        <v>10</v>
      </c>
      <c r="D183" s="20">
        <v>53818</v>
      </c>
      <c r="E183" s="114">
        <v>22</v>
      </c>
      <c r="F183" s="125">
        <f t="shared" si="39"/>
        <v>9.3699999999999992</v>
      </c>
      <c r="G183" s="123">
        <f t="shared" si="33"/>
        <v>-12.63</v>
      </c>
      <c r="H183" s="127">
        <v>170.39907577350806</v>
      </c>
      <c r="I183" s="131">
        <v>-7.3843038237065199</v>
      </c>
      <c r="J183" s="98">
        <v>16.141470455618506</v>
      </c>
      <c r="K183" s="97">
        <v>-85.47330512807163</v>
      </c>
      <c r="L183" s="29"/>
      <c r="M183" s="15">
        <v>4.1306166095274577</v>
      </c>
      <c r="N183" s="145">
        <v>-24.999999999999996</v>
      </c>
      <c r="O183" s="145">
        <v>-50</v>
      </c>
      <c r="P183" s="145">
        <v>-64.411018225989338</v>
      </c>
      <c r="Q183" s="335">
        <v>-64.411018225989338</v>
      </c>
      <c r="R183" s="385">
        <v>-71.795322049695855</v>
      </c>
      <c r="S183" s="86"/>
      <c r="T183" s="397">
        <f t="shared" si="34"/>
        <v>-2.424083928141613E-2</v>
      </c>
      <c r="U183" s="398">
        <f t="shared" si="35"/>
        <v>0.14671441078254222</v>
      </c>
      <c r="V183" s="398">
        <f t="shared" si="36"/>
        <v>0.29342882156508443</v>
      </c>
      <c r="W183" s="398">
        <f t="shared" si="37"/>
        <v>0.37800098347718453</v>
      </c>
      <c r="X183" s="401">
        <f t="shared" si="38"/>
        <v>0.37800098347718453</v>
      </c>
      <c r="Y183" s="333"/>
      <c r="Z183" s="334"/>
      <c r="AA183" s="334"/>
      <c r="AB183" s="72"/>
    </row>
    <row r="184" spans="1:28" ht="12.5" x14ac:dyDescent="0.25">
      <c r="A184" s="19">
        <v>494</v>
      </c>
      <c r="B184" s="27" t="s">
        <v>153</v>
      </c>
      <c r="C184" s="19">
        <v>17</v>
      </c>
      <c r="D184" s="20">
        <v>8980</v>
      </c>
      <c r="E184" s="114">
        <v>21</v>
      </c>
      <c r="F184" s="125">
        <f t="shared" si="39"/>
        <v>8.3699999999999992</v>
      </c>
      <c r="G184" s="123">
        <f t="shared" si="33"/>
        <v>-12.63</v>
      </c>
      <c r="H184" s="127">
        <v>152.15282600655115</v>
      </c>
      <c r="I184" s="131">
        <v>-186.72159453851143</v>
      </c>
      <c r="J184" s="98">
        <v>185.03169289990453</v>
      </c>
      <c r="K184" s="97">
        <v>32.167047125128249</v>
      </c>
      <c r="L184" s="29"/>
      <c r="M184" s="15">
        <v>4.1306166095274648</v>
      </c>
      <c r="N184" s="145">
        <v>25</v>
      </c>
      <c r="O184" s="145">
        <v>50</v>
      </c>
      <c r="P184" s="145">
        <v>75</v>
      </c>
      <c r="Q184" s="335">
        <v>100</v>
      </c>
      <c r="R184" s="385">
        <v>-86.721594538511425</v>
      </c>
      <c r="S184" s="86"/>
      <c r="T184" s="397">
        <f t="shared" si="34"/>
        <v>-2.7147813931169541E-2</v>
      </c>
      <c r="U184" s="398">
        <f t="shared" si="35"/>
        <v>-0.16430848283372396</v>
      </c>
      <c r="V184" s="398">
        <f t="shared" si="36"/>
        <v>-0.32861696566744791</v>
      </c>
      <c r="W184" s="398">
        <f t="shared" si="37"/>
        <v>-0.49292544850117193</v>
      </c>
      <c r="X184" s="401">
        <f t="shared" si="38"/>
        <v>-0.65723393133489583</v>
      </c>
      <c r="Y184" s="333"/>
      <c r="Z184" s="334"/>
      <c r="AA184" s="334"/>
      <c r="AB184" s="72"/>
    </row>
    <row r="185" spans="1:28" ht="12.5" x14ac:dyDescent="0.25">
      <c r="A185" s="19">
        <v>495</v>
      </c>
      <c r="B185" s="27" t="s">
        <v>154</v>
      </c>
      <c r="C185" s="19">
        <v>13</v>
      </c>
      <c r="D185" s="20">
        <v>1584</v>
      </c>
      <c r="E185" s="114">
        <v>22</v>
      </c>
      <c r="F185" s="125">
        <f t="shared" si="39"/>
        <v>9.3699999999999992</v>
      </c>
      <c r="G185" s="123">
        <f t="shared" si="33"/>
        <v>-12.63</v>
      </c>
      <c r="H185" s="127">
        <v>123.83729234716428</v>
      </c>
      <c r="I185" s="131">
        <v>-219.55666614119011</v>
      </c>
      <c r="J185" s="98">
        <v>252.21593899727506</v>
      </c>
      <c r="K185" s="97">
        <v>78.018555803937346</v>
      </c>
      <c r="L185" s="29"/>
      <c r="M185" s="15">
        <v>4.1306166095274648</v>
      </c>
      <c r="N185" s="145">
        <v>-25</v>
      </c>
      <c r="O185" s="145">
        <v>-50.000000000000028</v>
      </c>
      <c r="P185" s="145">
        <v>-58.498648619730233</v>
      </c>
      <c r="Q185" s="335">
        <v>-58.498648619730233</v>
      </c>
      <c r="R185" s="385">
        <v>-278.05531476092034</v>
      </c>
      <c r="S185" s="86"/>
      <c r="T185" s="397">
        <f t="shared" si="34"/>
        <v>-3.3355191568204948E-2</v>
      </c>
      <c r="U185" s="398">
        <f t="shared" si="35"/>
        <v>0.20187779889369059</v>
      </c>
      <c r="V185" s="398">
        <f t="shared" si="36"/>
        <v>0.4037555977873814</v>
      </c>
      <c r="W185" s="398">
        <f t="shared" si="37"/>
        <v>0.47238313686426286</v>
      </c>
      <c r="X185" s="401">
        <f t="shared" si="38"/>
        <v>0.47238313686426286</v>
      </c>
      <c r="Y185" s="333"/>
      <c r="Z185" s="334"/>
      <c r="AA185" s="334"/>
      <c r="AB185" s="72"/>
    </row>
    <row r="186" spans="1:28" ht="12.5" x14ac:dyDescent="0.25">
      <c r="A186" s="19">
        <v>498</v>
      </c>
      <c r="B186" s="27" t="s">
        <v>155</v>
      </c>
      <c r="C186" s="19">
        <v>19</v>
      </c>
      <c r="D186" s="20">
        <v>2299</v>
      </c>
      <c r="E186" s="114">
        <v>21.5</v>
      </c>
      <c r="F186" s="125">
        <f t="shared" si="39"/>
        <v>8.8699999999999992</v>
      </c>
      <c r="G186" s="123">
        <f t="shared" si="33"/>
        <v>-12.63</v>
      </c>
      <c r="H186" s="127">
        <v>161.00696690340834</v>
      </c>
      <c r="I186" s="131">
        <v>73.27738627680246</v>
      </c>
      <c r="J186" s="98">
        <v>260.37907761451407</v>
      </c>
      <c r="K186" s="97">
        <v>-4.2472344817287535</v>
      </c>
      <c r="L186" s="29"/>
      <c r="M186" s="15">
        <v>4.1306166095274506</v>
      </c>
      <c r="N186" s="145">
        <v>-25.000000000000014</v>
      </c>
      <c r="O186" s="145">
        <v>-50.000000000000014</v>
      </c>
      <c r="P186" s="145">
        <v>-75.000000000000014</v>
      </c>
      <c r="Q186" s="335">
        <v>-100.00000000000001</v>
      </c>
      <c r="R186" s="385">
        <v>-26.722613723197554</v>
      </c>
      <c r="S186" s="86"/>
      <c r="T186" s="397">
        <f t="shared" si="34"/>
        <v>-2.5654893629575043E-2</v>
      </c>
      <c r="U186" s="398">
        <f t="shared" si="35"/>
        <v>0.1552727840342342</v>
      </c>
      <c r="V186" s="398">
        <f t="shared" si="36"/>
        <v>0.31054556806846828</v>
      </c>
      <c r="W186" s="398">
        <f t="shared" si="37"/>
        <v>0.46581835210270239</v>
      </c>
      <c r="X186" s="401">
        <f t="shared" si="38"/>
        <v>0.62109113613693645</v>
      </c>
      <c r="Y186" s="333"/>
      <c r="Z186" s="334"/>
      <c r="AA186" s="334"/>
      <c r="AB186" s="72"/>
    </row>
    <row r="187" spans="1:28" ht="12.5" x14ac:dyDescent="0.25">
      <c r="A187" s="19">
        <v>499</v>
      </c>
      <c r="B187" s="27" t="s">
        <v>156</v>
      </c>
      <c r="C187" s="19">
        <v>15</v>
      </c>
      <c r="D187" s="20">
        <v>19444</v>
      </c>
      <c r="E187" s="114">
        <v>20.75</v>
      </c>
      <c r="F187" s="125">
        <f t="shared" si="39"/>
        <v>8.1199999999999992</v>
      </c>
      <c r="G187" s="123">
        <f t="shared" si="33"/>
        <v>-12.63</v>
      </c>
      <c r="H187" s="127">
        <v>190.86050327174263</v>
      </c>
      <c r="I187" s="131">
        <v>122.10831577586869</v>
      </c>
      <c r="J187" s="98">
        <v>61.733662749750884</v>
      </c>
      <c r="K187" s="97">
        <v>134.30475986678516</v>
      </c>
      <c r="L187" s="29"/>
      <c r="M187" s="15">
        <v>4.1306166095274506</v>
      </c>
      <c r="N187" s="145">
        <v>1.6103041403863898</v>
      </c>
      <c r="O187" s="145">
        <v>1.6103041403863898</v>
      </c>
      <c r="P187" s="145">
        <v>1.6103041403863898</v>
      </c>
      <c r="Q187" s="335">
        <v>1.6103041403863898</v>
      </c>
      <c r="R187" s="385">
        <v>123.71861991625508</v>
      </c>
      <c r="S187" s="86"/>
      <c r="T187" s="397">
        <f t="shared" si="34"/>
        <v>-2.1642071244286604E-2</v>
      </c>
      <c r="U187" s="398">
        <f t="shared" si="35"/>
        <v>-8.4370737412008037E-3</v>
      </c>
      <c r="V187" s="398">
        <f t="shared" si="36"/>
        <v>-8.4370737412008037E-3</v>
      </c>
      <c r="W187" s="398">
        <f t="shared" si="37"/>
        <v>-8.4370737412008037E-3</v>
      </c>
      <c r="X187" s="401">
        <f t="shared" si="38"/>
        <v>-8.4370737412008037E-3</v>
      </c>
      <c r="Y187" s="333"/>
      <c r="Z187" s="334"/>
      <c r="AA187" s="334"/>
      <c r="AB187" s="72"/>
    </row>
    <row r="188" spans="1:28" ht="12.5" x14ac:dyDescent="0.25">
      <c r="A188" s="19">
        <v>500</v>
      </c>
      <c r="B188" s="27" t="s">
        <v>157</v>
      </c>
      <c r="C188" s="19">
        <v>13</v>
      </c>
      <c r="D188" s="20">
        <v>10170</v>
      </c>
      <c r="E188" s="114">
        <v>19.5</v>
      </c>
      <c r="F188" s="125">
        <f t="shared" si="39"/>
        <v>6.8699999999999992</v>
      </c>
      <c r="G188" s="123">
        <f t="shared" si="33"/>
        <v>-12.63</v>
      </c>
      <c r="H188" s="127">
        <v>197.00479046887057</v>
      </c>
      <c r="I188" s="131">
        <v>48.017445124139975</v>
      </c>
      <c r="J188" s="98">
        <v>-35.38729409333088</v>
      </c>
      <c r="K188" s="97">
        <v>-16.910087467686647</v>
      </c>
      <c r="L188" s="29"/>
      <c r="M188" s="15">
        <v>4.1306166095274577</v>
      </c>
      <c r="N188" s="145">
        <v>-25.000000000000007</v>
      </c>
      <c r="O188" s="145">
        <v>-50.000000000000007</v>
      </c>
      <c r="P188" s="145">
        <v>-75</v>
      </c>
      <c r="Q188" s="335">
        <v>-100</v>
      </c>
      <c r="R188" s="385">
        <v>-51.982554875860032</v>
      </c>
      <c r="S188" s="86"/>
      <c r="T188" s="397">
        <f t="shared" si="34"/>
        <v>-2.0967087143904509E-2</v>
      </c>
      <c r="U188" s="398">
        <f t="shared" si="35"/>
        <v>0.12690046744802558</v>
      </c>
      <c r="V188" s="398">
        <f t="shared" si="36"/>
        <v>0.2538009348960511</v>
      </c>
      <c r="W188" s="398">
        <f t="shared" si="37"/>
        <v>0.38070140234407662</v>
      </c>
      <c r="X188" s="401">
        <f t="shared" si="38"/>
        <v>0.50760186979210209</v>
      </c>
      <c r="Y188" s="333"/>
      <c r="Z188" s="334"/>
      <c r="AA188" s="334"/>
      <c r="AB188" s="72"/>
    </row>
    <row r="189" spans="1:28" ht="12.5" x14ac:dyDescent="0.25">
      <c r="A189" s="19">
        <v>503</v>
      </c>
      <c r="B189" s="27" t="s">
        <v>158</v>
      </c>
      <c r="C189" s="19">
        <v>2</v>
      </c>
      <c r="D189" s="20">
        <v>7766</v>
      </c>
      <c r="E189" s="114">
        <v>21.25</v>
      </c>
      <c r="F189" s="125">
        <f t="shared" si="39"/>
        <v>8.6199999999999992</v>
      </c>
      <c r="G189" s="123">
        <f t="shared" si="33"/>
        <v>-12.63</v>
      </c>
      <c r="H189" s="127">
        <v>166.50014669213715</v>
      </c>
      <c r="I189" s="131">
        <v>-244.3228832983601</v>
      </c>
      <c r="J189" s="98">
        <v>89.589362454050445</v>
      </c>
      <c r="K189" s="97">
        <v>145.01479101807269</v>
      </c>
      <c r="L189" s="29"/>
      <c r="M189" s="15">
        <v>4.1306166095274648</v>
      </c>
      <c r="N189" s="145">
        <v>24.999999999999972</v>
      </c>
      <c r="O189" s="145">
        <v>49.999999999999972</v>
      </c>
      <c r="P189" s="145">
        <v>74.999999999999972</v>
      </c>
      <c r="Q189" s="335">
        <v>99.999999999999972</v>
      </c>
      <c r="R189" s="385">
        <v>-144.32288329836013</v>
      </c>
      <c r="S189" s="86"/>
      <c r="T189" s="397">
        <f t="shared" si="34"/>
        <v>-2.4808486308213747E-2</v>
      </c>
      <c r="U189" s="398">
        <f t="shared" si="35"/>
        <v>-0.15015001786290064</v>
      </c>
      <c r="V189" s="398">
        <f t="shared" si="36"/>
        <v>-0.3003000357258015</v>
      </c>
      <c r="W189" s="398">
        <f t="shared" si="37"/>
        <v>-0.45045005358870227</v>
      </c>
      <c r="X189" s="401">
        <f t="shared" si="38"/>
        <v>-0.6006000714516031</v>
      </c>
      <c r="Y189" s="333"/>
      <c r="Z189" s="334"/>
      <c r="AA189" s="334"/>
      <c r="AB189" s="72"/>
    </row>
    <row r="190" spans="1:28" ht="12.5" x14ac:dyDescent="0.25">
      <c r="A190" s="19">
        <v>504</v>
      </c>
      <c r="B190" s="27" t="s">
        <v>159</v>
      </c>
      <c r="C190" s="19">
        <v>1</v>
      </c>
      <c r="D190" s="20">
        <v>1922</v>
      </c>
      <c r="E190" s="114">
        <v>21.5</v>
      </c>
      <c r="F190" s="125">
        <f t="shared" si="39"/>
        <v>8.8699999999999992</v>
      </c>
      <c r="G190" s="123">
        <f t="shared" si="33"/>
        <v>-12.63</v>
      </c>
      <c r="H190" s="127">
        <v>147.71288832682043</v>
      </c>
      <c r="I190" s="131">
        <v>-16.924276714607622</v>
      </c>
      <c r="J190" s="98">
        <v>404.70470840145225</v>
      </c>
      <c r="K190" s="97">
        <v>29.43352769427338</v>
      </c>
      <c r="L190" s="29"/>
      <c r="M190" s="15">
        <v>4.1306166095274577</v>
      </c>
      <c r="N190" s="145">
        <v>-10.537437368001651</v>
      </c>
      <c r="O190" s="145">
        <v>-10.537437368001651</v>
      </c>
      <c r="P190" s="145">
        <v>-10.537437368001651</v>
      </c>
      <c r="Q190" s="335">
        <v>-10.537437368001651</v>
      </c>
      <c r="R190" s="385">
        <v>-27.461714082609273</v>
      </c>
      <c r="S190" s="86"/>
      <c r="T190" s="397">
        <f t="shared" si="34"/>
        <v>-2.7963819923338781E-2</v>
      </c>
      <c r="U190" s="398">
        <f t="shared" si="35"/>
        <v>7.133729146699215E-2</v>
      </c>
      <c r="V190" s="398">
        <f t="shared" si="36"/>
        <v>7.133729146699215E-2</v>
      </c>
      <c r="W190" s="398">
        <f t="shared" si="37"/>
        <v>7.133729146699215E-2</v>
      </c>
      <c r="X190" s="401">
        <f t="shared" si="38"/>
        <v>7.133729146699215E-2</v>
      </c>
      <c r="Y190" s="333"/>
      <c r="Z190" s="334"/>
      <c r="AA190" s="334"/>
      <c r="AB190" s="72"/>
    </row>
    <row r="191" spans="1:28" ht="12.5" x14ac:dyDescent="0.25">
      <c r="A191" s="19">
        <v>505</v>
      </c>
      <c r="B191" s="27" t="s">
        <v>160</v>
      </c>
      <c r="C191" s="19">
        <v>1</v>
      </c>
      <c r="D191" s="20">
        <v>20686</v>
      </c>
      <c r="E191" s="114">
        <v>20.5</v>
      </c>
      <c r="F191" s="125">
        <f t="shared" si="39"/>
        <v>7.8699999999999992</v>
      </c>
      <c r="G191" s="123">
        <f t="shared" si="33"/>
        <v>-12.63</v>
      </c>
      <c r="H191" s="127">
        <v>183.62174860972581</v>
      </c>
      <c r="I191" s="131">
        <v>-199.73373205007925</v>
      </c>
      <c r="J191" s="98">
        <v>199.72743925824346</v>
      </c>
      <c r="K191" s="97">
        <v>-53.832644979497701</v>
      </c>
      <c r="L191" s="29"/>
      <c r="M191" s="15">
        <v>4.1306166095274648</v>
      </c>
      <c r="N191" s="145">
        <v>25</v>
      </c>
      <c r="O191" s="145">
        <v>50</v>
      </c>
      <c r="P191" s="145">
        <v>67.225115459306437</v>
      </c>
      <c r="Q191" s="335">
        <v>67.225115459306437</v>
      </c>
      <c r="R191" s="385">
        <v>-132.50861659077282</v>
      </c>
      <c r="S191" s="86"/>
      <c r="T191" s="397">
        <f t="shared" si="34"/>
        <v>-2.2495247108809419E-2</v>
      </c>
      <c r="U191" s="398">
        <f t="shared" si="35"/>
        <v>-0.13614944955750102</v>
      </c>
      <c r="V191" s="398">
        <f t="shared" si="36"/>
        <v>-0.27229889911500205</v>
      </c>
      <c r="W191" s="398">
        <f t="shared" si="37"/>
        <v>-0.366106498648961</v>
      </c>
      <c r="X191" s="401">
        <f t="shared" si="38"/>
        <v>-0.366106498648961</v>
      </c>
      <c r="Y191" s="333"/>
      <c r="Z191" s="334"/>
      <c r="AA191" s="334"/>
      <c r="AB191" s="72"/>
    </row>
    <row r="192" spans="1:28" ht="12.5" x14ac:dyDescent="0.25">
      <c r="A192" s="19">
        <v>507</v>
      </c>
      <c r="B192" s="27" t="s">
        <v>161</v>
      </c>
      <c r="C192" s="19">
        <v>10</v>
      </c>
      <c r="D192" s="20">
        <v>5924</v>
      </c>
      <c r="E192" s="114">
        <v>20.25</v>
      </c>
      <c r="F192" s="125">
        <f t="shared" si="39"/>
        <v>7.6199999999999992</v>
      </c>
      <c r="G192" s="123">
        <f t="shared" si="33"/>
        <v>-12.63</v>
      </c>
      <c r="H192" s="127">
        <v>148.1397349807979</v>
      </c>
      <c r="I192" s="131">
        <v>-18.084757846836087</v>
      </c>
      <c r="J192" s="98">
        <v>-85.890537615190382</v>
      </c>
      <c r="K192" s="97">
        <v>-183.38853819783878</v>
      </c>
      <c r="L192" s="29"/>
      <c r="M192" s="15">
        <v>4.1306166095274577</v>
      </c>
      <c r="N192" s="145">
        <v>-11.84975389605275</v>
      </c>
      <c r="O192" s="145">
        <v>-11.84975389605275</v>
      </c>
      <c r="P192" s="145">
        <v>-11.84975389605275</v>
      </c>
      <c r="Q192" s="335">
        <v>-11.84975389605275</v>
      </c>
      <c r="R192" s="385">
        <v>-29.934511742888837</v>
      </c>
      <c r="S192" s="86"/>
      <c r="T192" s="397">
        <f t="shared" si="34"/>
        <v>-2.7883245572586413E-2</v>
      </c>
      <c r="U192" s="398">
        <f t="shared" si="35"/>
        <v>7.9990381362493548E-2</v>
      </c>
      <c r="V192" s="398">
        <f t="shared" si="36"/>
        <v>7.9990381362493548E-2</v>
      </c>
      <c r="W192" s="398">
        <f t="shared" si="37"/>
        <v>7.9990381362493548E-2</v>
      </c>
      <c r="X192" s="401">
        <f t="shared" si="38"/>
        <v>7.9990381362493548E-2</v>
      </c>
      <c r="Y192" s="333"/>
      <c r="Z192" s="334"/>
      <c r="AA192" s="334"/>
      <c r="AB192" s="72"/>
    </row>
    <row r="193" spans="1:28" ht="12.5" x14ac:dyDescent="0.25">
      <c r="A193" s="19">
        <v>508</v>
      </c>
      <c r="B193" s="27" t="s">
        <v>162</v>
      </c>
      <c r="C193" s="19">
        <v>6</v>
      </c>
      <c r="D193" s="20">
        <v>9983</v>
      </c>
      <c r="E193" s="114">
        <v>22</v>
      </c>
      <c r="F193" s="125">
        <f t="shared" si="39"/>
        <v>9.3699999999999992</v>
      </c>
      <c r="G193" s="123">
        <f t="shared" si="33"/>
        <v>-12.63</v>
      </c>
      <c r="H193" s="127">
        <v>168.93881818942791</v>
      </c>
      <c r="I193" s="131">
        <v>-113.85436394488711</v>
      </c>
      <c r="J193" s="98">
        <v>155.3461097072267</v>
      </c>
      <c r="K193" s="97">
        <v>-80.668010241724687</v>
      </c>
      <c r="L193" s="29"/>
      <c r="M193" s="15">
        <v>4.1306166095274506</v>
      </c>
      <c r="N193" s="145">
        <v>-24.546344677106319</v>
      </c>
      <c r="O193" s="145">
        <v>-24.546344677106319</v>
      </c>
      <c r="P193" s="145">
        <v>-24.546344677106319</v>
      </c>
      <c r="Q193" s="335">
        <v>-24.546344677106319</v>
      </c>
      <c r="R193" s="385">
        <v>-138.40070862199343</v>
      </c>
      <c r="S193" s="86"/>
      <c r="T193" s="397">
        <f t="shared" si="34"/>
        <v>-2.4450369984806382E-2</v>
      </c>
      <c r="U193" s="398">
        <f t="shared" si="35"/>
        <v>0.14529724393823429</v>
      </c>
      <c r="V193" s="398">
        <f t="shared" si="36"/>
        <v>0.14529724393823429</v>
      </c>
      <c r="W193" s="398">
        <f t="shared" si="37"/>
        <v>0.14529724393823429</v>
      </c>
      <c r="X193" s="401">
        <f t="shared" si="38"/>
        <v>0.14529724393823429</v>
      </c>
      <c r="Y193" s="333"/>
      <c r="Z193" s="334"/>
      <c r="AA193" s="334"/>
      <c r="AB193" s="72"/>
    </row>
    <row r="194" spans="1:28" ht="12.5" x14ac:dyDescent="0.25">
      <c r="A194" s="19">
        <v>529</v>
      </c>
      <c r="B194" s="27" t="s">
        <v>163</v>
      </c>
      <c r="C194" s="19">
        <v>2</v>
      </c>
      <c r="D194" s="20">
        <v>19245</v>
      </c>
      <c r="E194" s="114">
        <v>19</v>
      </c>
      <c r="F194" s="125">
        <f t="shared" si="39"/>
        <v>6.3699999999999992</v>
      </c>
      <c r="G194" s="123">
        <f t="shared" si="33"/>
        <v>-12.63</v>
      </c>
      <c r="H194" s="127">
        <v>222.02362904511889</v>
      </c>
      <c r="I194" s="131">
        <v>100.6620528422569</v>
      </c>
      <c r="J194" s="98">
        <v>-93.810887633876106</v>
      </c>
      <c r="K194" s="97">
        <v>-68.35692273762001</v>
      </c>
      <c r="L194" s="29"/>
      <c r="M194" s="15">
        <v>4.1306166095274506</v>
      </c>
      <c r="N194" s="145">
        <v>15.31602112470965</v>
      </c>
      <c r="O194" s="145">
        <v>15.31602112470965</v>
      </c>
      <c r="P194" s="145">
        <v>15.31602112470965</v>
      </c>
      <c r="Q194" s="335">
        <v>15.31602112470965</v>
      </c>
      <c r="R194" s="385">
        <v>115.97807396696655</v>
      </c>
      <c r="S194" s="86"/>
      <c r="T194" s="397">
        <f t="shared" si="34"/>
        <v>-1.8604400924768418E-2</v>
      </c>
      <c r="U194" s="398">
        <f t="shared" si="35"/>
        <v>-6.8983743714941162E-2</v>
      </c>
      <c r="V194" s="398">
        <f t="shared" si="36"/>
        <v>-6.8983743714941162E-2</v>
      </c>
      <c r="W194" s="398">
        <f t="shared" si="37"/>
        <v>-6.8983743714941162E-2</v>
      </c>
      <c r="X194" s="401">
        <f t="shared" si="38"/>
        <v>-6.8983743714941162E-2</v>
      </c>
      <c r="Y194" s="333"/>
      <c r="Z194" s="334"/>
      <c r="AA194" s="334"/>
      <c r="AB194" s="72"/>
    </row>
    <row r="195" spans="1:28" ht="12.5" x14ac:dyDescent="0.25">
      <c r="A195" s="19">
        <v>531</v>
      </c>
      <c r="B195" s="27" t="s">
        <v>164</v>
      </c>
      <c r="C195" s="19">
        <v>4</v>
      </c>
      <c r="D195" s="20">
        <v>5437</v>
      </c>
      <c r="E195" s="114">
        <v>21.25</v>
      </c>
      <c r="F195" s="125">
        <f t="shared" si="39"/>
        <v>8.6199999999999992</v>
      </c>
      <c r="G195" s="123">
        <f t="shared" si="33"/>
        <v>-12.63</v>
      </c>
      <c r="H195" s="127">
        <v>163.03421985732373</v>
      </c>
      <c r="I195" s="131">
        <v>-137.6169573914041</v>
      </c>
      <c r="J195" s="98">
        <v>177.51778530196765</v>
      </c>
      <c r="K195" s="97">
        <v>92.666091272813475</v>
      </c>
      <c r="L195" s="29"/>
      <c r="M195" s="15">
        <v>4.1306166095274648</v>
      </c>
      <c r="N195" s="145">
        <v>25</v>
      </c>
      <c r="O195" s="145">
        <v>50</v>
      </c>
      <c r="P195" s="145">
        <v>75</v>
      </c>
      <c r="Q195" s="335">
        <v>100</v>
      </c>
      <c r="R195" s="385">
        <v>-37.6169573914041</v>
      </c>
      <c r="S195" s="86"/>
      <c r="T195" s="397">
        <f t="shared" si="34"/>
        <v>-2.5335887233626748E-2</v>
      </c>
      <c r="U195" s="398">
        <f t="shared" si="35"/>
        <v>-0.15334204084196723</v>
      </c>
      <c r="V195" s="398">
        <f t="shared" si="36"/>
        <v>-0.30668408168393446</v>
      </c>
      <c r="W195" s="398">
        <f t="shared" si="37"/>
        <v>-0.46002612252590169</v>
      </c>
      <c r="X195" s="401">
        <f t="shared" si="38"/>
        <v>-0.61336816336786892</v>
      </c>
      <c r="Y195" s="333"/>
      <c r="Z195" s="334"/>
      <c r="AA195" s="334"/>
      <c r="AB195" s="72"/>
    </row>
    <row r="196" spans="1:28" ht="12.5" x14ac:dyDescent="0.25">
      <c r="A196" s="19">
        <v>535</v>
      </c>
      <c r="B196" s="27" t="s">
        <v>165</v>
      </c>
      <c r="C196" s="19">
        <v>17</v>
      </c>
      <c r="D196" s="20">
        <v>10737</v>
      </c>
      <c r="E196" s="114">
        <v>22</v>
      </c>
      <c r="F196" s="125">
        <f t="shared" si="39"/>
        <v>9.3699999999999992</v>
      </c>
      <c r="G196" s="123">
        <f t="shared" si="33"/>
        <v>-12.63</v>
      </c>
      <c r="H196" s="127">
        <v>133.50771710824708</v>
      </c>
      <c r="I196" s="131">
        <v>72.975017346824089</v>
      </c>
      <c r="J196" s="98">
        <v>342.25477622006991</v>
      </c>
      <c r="K196" s="97">
        <v>92.746198078858725</v>
      </c>
      <c r="L196" s="29"/>
      <c r="M196" s="15">
        <v>4.1306166095274506</v>
      </c>
      <c r="N196" s="145">
        <v>25</v>
      </c>
      <c r="O196" s="145">
        <v>50</v>
      </c>
      <c r="P196" s="145">
        <v>63.144334616725033</v>
      </c>
      <c r="Q196" s="335">
        <v>63.144334616725033</v>
      </c>
      <c r="R196" s="385">
        <v>136.11935196354912</v>
      </c>
      <c r="S196" s="86"/>
      <c r="T196" s="397">
        <f t="shared" si="34"/>
        <v>-3.0939159915215814E-2</v>
      </c>
      <c r="U196" s="398">
        <f t="shared" si="35"/>
        <v>-0.18725509312491789</v>
      </c>
      <c r="V196" s="398">
        <f t="shared" si="36"/>
        <v>-0.37451018624983579</v>
      </c>
      <c r="W196" s="398">
        <f t="shared" si="37"/>
        <v>-0.47296393035863288</v>
      </c>
      <c r="X196" s="401">
        <f t="shared" si="38"/>
        <v>-0.47296393035863288</v>
      </c>
      <c r="Y196" s="333"/>
      <c r="Z196" s="334"/>
      <c r="AA196" s="334"/>
      <c r="AB196" s="72"/>
    </row>
    <row r="197" spans="1:28" ht="12.5" x14ac:dyDescent="0.25">
      <c r="A197" s="19">
        <v>536</v>
      </c>
      <c r="B197" s="27" t="s">
        <v>166</v>
      </c>
      <c r="C197" s="19">
        <v>6</v>
      </c>
      <c r="D197" s="20">
        <v>33527</v>
      </c>
      <c r="E197" s="114">
        <v>21</v>
      </c>
      <c r="F197" s="125">
        <f t="shared" si="39"/>
        <v>8.3699999999999992</v>
      </c>
      <c r="G197" s="123">
        <f t="shared" si="33"/>
        <v>-12.63</v>
      </c>
      <c r="H197" s="127">
        <v>192.64191890991478</v>
      </c>
      <c r="I197" s="131">
        <v>156.51369248755978</v>
      </c>
      <c r="J197" s="98">
        <v>-78.219455103293598</v>
      </c>
      <c r="K197" s="97">
        <v>-15.98074630389911</v>
      </c>
      <c r="L197" s="29"/>
      <c r="M197" s="15">
        <v>4.1306166095274648</v>
      </c>
      <c r="N197" s="145">
        <v>-10.501219501068817</v>
      </c>
      <c r="O197" s="145">
        <v>-10.501219501068817</v>
      </c>
      <c r="P197" s="145">
        <v>-10.501219501068817</v>
      </c>
      <c r="Q197" s="335">
        <v>-10.501219501068817</v>
      </c>
      <c r="R197" s="385">
        <v>146.01247298649096</v>
      </c>
      <c r="S197" s="86"/>
      <c r="T197" s="397">
        <f t="shared" si="34"/>
        <v>-2.1441940741148174E-2</v>
      </c>
      <c r="U197" s="398">
        <f t="shared" si="35"/>
        <v>5.4511601423465401E-2</v>
      </c>
      <c r="V197" s="398">
        <f t="shared" si="36"/>
        <v>5.4511601423465401E-2</v>
      </c>
      <c r="W197" s="398">
        <f t="shared" si="37"/>
        <v>5.4511601423465401E-2</v>
      </c>
      <c r="X197" s="401">
        <f t="shared" si="38"/>
        <v>5.4511601423465401E-2</v>
      </c>
      <c r="Y197" s="333"/>
      <c r="Z197" s="334"/>
      <c r="AA197" s="334"/>
      <c r="AB197" s="72"/>
    </row>
    <row r="198" spans="1:28" ht="12.5" x14ac:dyDescent="0.25">
      <c r="A198" s="19">
        <v>538</v>
      </c>
      <c r="B198" s="27" t="s">
        <v>167</v>
      </c>
      <c r="C198" s="19">
        <v>2</v>
      </c>
      <c r="D198" s="20">
        <v>4733</v>
      </c>
      <c r="E198" s="114">
        <v>21.5</v>
      </c>
      <c r="F198" s="125">
        <f t="shared" si="39"/>
        <v>8.8699999999999992</v>
      </c>
      <c r="G198" s="123">
        <f t="shared" si="33"/>
        <v>-12.63</v>
      </c>
      <c r="H198" s="127">
        <v>175.91851308581764</v>
      </c>
      <c r="I198" s="131">
        <v>-72.451307429338783</v>
      </c>
      <c r="J198" s="98">
        <v>135.88085280342949</v>
      </c>
      <c r="K198" s="97">
        <v>158.39706498223967</v>
      </c>
      <c r="L198" s="29"/>
      <c r="M198" s="15">
        <v>4.1306166095274648</v>
      </c>
      <c r="N198" s="145">
        <v>24.999999999999993</v>
      </c>
      <c r="O198" s="145">
        <v>49.999999999999993</v>
      </c>
      <c r="P198" s="145">
        <v>75</v>
      </c>
      <c r="Q198" s="335">
        <v>100</v>
      </c>
      <c r="R198" s="385">
        <v>27.54869257066121</v>
      </c>
      <c r="S198" s="86"/>
      <c r="T198" s="397">
        <f t="shared" si="34"/>
        <v>-2.3480283780664076E-2</v>
      </c>
      <c r="U198" s="398">
        <f t="shared" si="35"/>
        <v>-0.14211125117800616</v>
      </c>
      <c r="V198" s="398">
        <f t="shared" si="36"/>
        <v>-0.28422250235601237</v>
      </c>
      <c r="W198" s="398">
        <f t="shared" si="37"/>
        <v>-0.42633375353401859</v>
      </c>
      <c r="X198" s="401">
        <f t="shared" si="38"/>
        <v>-0.56844500471202475</v>
      </c>
      <c r="Y198" s="333"/>
      <c r="Z198" s="334"/>
      <c r="AA198" s="334"/>
      <c r="AB198" s="72"/>
    </row>
    <row r="199" spans="1:28" ht="12.5" x14ac:dyDescent="0.25">
      <c r="A199" s="19">
        <v>541</v>
      </c>
      <c r="B199" s="27" t="s">
        <v>168</v>
      </c>
      <c r="C199" s="19">
        <v>12</v>
      </c>
      <c r="D199" s="20">
        <v>9784</v>
      </c>
      <c r="E199" s="114">
        <v>20.5</v>
      </c>
      <c r="F199" s="125">
        <f t="shared" si="39"/>
        <v>7.8699999999999992</v>
      </c>
      <c r="G199" s="123">
        <f t="shared" si="33"/>
        <v>-12.63</v>
      </c>
      <c r="H199" s="127">
        <v>137.58807783056849</v>
      </c>
      <c r="I199" s="131">
        <v>95.392459498697065</v>
      </c>
      <c r="J199" s="98">
        <v>14.947087708504332</v>
      </c>
      <c r="K199" s="97">
        <v>-294.93136194512857</v>
      </c>
      <c r="L199" s="29"/>
      <c r="M199" s="15">
        <v>4.1306166095274648</v>
      </c>
      <c r="N199" s="145">
        <v>-25.000000000000028</v>
      </c>
      <c r="O199" s="145">
        <v>-50.000000000000028</v>
      </c>
      <c r="P199" s="145">
        <v>-75.000000000000028</v>
      </c>
      <c r="Q199" s="335">
        <v>-100.00000000000003</v>
      </c>
      <c r="R199" s="385">
        <v>-4.6075405013029638</v>
      </c>
      <c r="S199" s="86"/>
      <c r="T199" s="397">
        <f t="shared" si="34"/>
        <v>-3.0021617240805359E-2</v>
      </c>
      <c r="U199" s="398">
        <f t="shared" si="35"/>
        <v>0.18170178982212423</v>
      </c>
      <c r="V199" s="398">
        <f t="shared" si="36"/>
        <v>0.3634035796442483</v>
      </c>
      <c r="W199" s="398">
        <f t="shared" si="37"/>
        <v>0.54510536946637234</v>
      </c>
      <c r="X199" s="401">
        <f t="shared" si="38"/>
        <v>0.72680715928849637</v>
      </c>
      <c r="Y199" s="333"/>
      <c r="Z199" s="334"/>
      <c r="AA199" s="334"/>
      <c r="AB199" s="72"/>
    </row>
    <row r="200" spans="1:28" ht="12.5" x14ac:dyDescent="0.25">
      <c r="A200" s="19">
        <v>543</v>
      </c>
      <c r="B200" s="27" t="s">
        <v>169</v>
      </c>
      <c r="C200" s="19">
        <v>1</v>
      </c>
      <c r="D200" s="20">
        <v>42665</v>
      </c>
      <c r="E200" s="114">
        <v>19.75</v>
      </c>
      <c r="F200" s="125">
        <f t="shared" si="39"/>
        <v>7.1199999999999992</v>
      </c>
      <c r="G200" s="123">
        <f t="shared" si="33"/>
        <v>-12.63</v>
      </c>
      <c r="H200" s="127">
        <v>222.39604470153549</v>
      </c>
      <c r="I200" s="131">
        <v>19.758575100854316</v>
      </c>
      <c r="J200" s="98">
        <v>55.71966543693685</v>
      </c>
      <c r="K200" s="97">
        <v>37.114190825543844</v>
      </c>
      <c r="L200" s="29"/>
      <c r="M200" s="15">
        <v>4.1306166095274577</v>
      </c>
      <c r="N200" s="145">
        <v>-25.000000000000007</v>
      </c>
      <c r="O200" s="145">
        <v>-50.000000000000007</v>
      </c>
      <c r="P200" s="145">
        <v>-66.887125405601097</v>
      </c>
      <c r="Q200" s="335">
        <v>-66.887125405601097</v>
      </c>
      <c r="R200" s="385">
        <v>-47.128550304746788</v>
      </c>
      <c r="S200" s="86"/>
      <c r="T200" s="397">
        <f t="shared" si="34"/>
        <v>-1.8573246727795509E-2</v>
      </c>
      <c r="U200" s="398">
        <f t="shared" si="35"/>
        <v>0.11241207114789753</v>
      </c>
      <c r="V200" s="398">
        <f t="shared" si="36"/>
        <v>0.22482414229579503</v>
      </c>
      <c r="W200" s="398">
        <f t="shared" si="37"/>
        <v>0.30075681199891091</v>
      </c>
      <c r="X200" s="401">
        <f t="shared" si="38"/>
        <v>0.30075681199891091</v>
      </c>
      <c r="Y200" s="333"/>
      <c r="Z200" s="334"/>
      <c r="AA200" s="334"/>
      <c r="AB200" s="72"/>
    </row>
    <row r="201" spans="1:28" ht="12.5" x14ac:dyDescent="0.25">
      <c r="A201" s="19">
        <v>545</v>
      </c>
      <c r="B201" s="27" t="s">
        <v>170</v>
      </c>
      <c r="C201" s="19">
        <v>15</v>
      </c>
      <c r="D201" s="20">
        <v>9471</v>
      </c>
      <c r="E201" s="114">
        <v>21</v>
      </c>
      <c r="F201" s="125">
        <f t="shared" si="39"/>
        <v>8.3699999999999992</v>
      </c>
      <c r="G201" s="123">
        <f t="shared" si="33"/>
        <v>-12.63</v>
      </c>
      <c r="H201" s="127">
        <v>150.05947224672641</v>
      </c>
      <c r="I201" s="131">
        <v>73.913575959740086</v>
      </c>
      <c r="J201" s="98">
        <v>61.558021515737977</v>
      </c>
      <c r="K201" s="97">
        <v>30.244837553203084</v>
      </c>
      <c r="L201" s="29"/>
      <c r="M201" s="15">
        <v>4.1306166095274648</v>
      </c>
      <c r="N201" s="145">
        <v>-24.999999999999993</v>
      </c>
      <c r="O201" s="145">
        <v>-50</v>
      </c>
      <c r="P201" s="145">
        <v>-67.359810122978772</v>
      </c>
      <c r="Q201" s="335">
        <v>-67.359810122978772</v>
      </c>
      <c r="R201" s="385">
        <v>6.5537658367613192</v>
      </c>
      <c r="S201" s="86"/>
      <c r="T201" s="397">
        <f t="shared" si="34"/>
        <v>-2.7526530299506469E-2</v>
      </c>
      <c r="U201" s="398">
        <f t="shared" si="35"/>
        <v>0.1666006125817584</v>
      </c>
      <c r="V201" s="398">
        <f t="shared" si="36"/>
        <v>0.33320122516351686</v>
      </c>
      <c r="W201" s="398">
        <f t="shared" si="37"/>
        <v>0.44888742519516789</v>
      </c>
      <c r="X201" s="401">
        <f t="shared" si="38"/>
        <v>0.44888742519516789</v>
      </c>
      <c r="Y201" s="333"/>
      <c r="Z201" s="334"/>
      <c r="AA201" s="334"/>
      <c r="AB201" s="72"/>
    </row>
    <row r="202" spans="1:28" ht="12.5" x14ac:dyDescent="0.25">
      <c r="A202" s="19">
        <v>560</v>
      </c>
      <c r="B202" s="27" t="s">
        <v>171</v>
      </c>
      <c r="C202" s="19">
        <v>7</v>
      </c>
      <c r="D202" s="20">
        <v>16091</v>
      </c>
      <c r="E202" s="114">
        <v>20.75</v>
      </c>
      <c r="F202" s="125">
        <f t="shared" si="39"/>
        <v>8.1199999999999992</v>
      </c>
      <c r="G202" s="123">
        <f t="shared" si="33"/>
        <v>-12.63</v>
      </c>
      <c r="H202" s="127">
        <v>161.0783251537668</v>
      </c>
      <c r="I202" s="131">
        <v>-20.92148466043572</v>
      </c>
      <c r="J202" s="98">
        <v>265.8410205369928</v>
      </c>
      <c r="K202" s="97">
        <v>27.377010565370938</v>
      </c>
      <c r="L202" s="29"/>
      <c r="M202" s="15">
        <v>4.1306166095274577</v>
      </c>
      <c r="N202" s="145">
        <v>25.000000000000004</v>
      </c>
      <c r="O202" s="145">
        <v>50</v>
      </c>
      <c r="P202" s="145">
        <v>75</v>
      </c>
      <c r="Q202" s="335">
        <v>78.985453025188605</v>
      </c>
      <c r="R202" s="385">
        <v>58.063968364752888</v>
      </c>
      <c r="S202" s="86"/>
      <c r="T202" s="397">
        <f t="shared" si="34"/>
        <v>-2.5643528423730098E-2</v>
      </c>
      <c r="U202" s="398">
        <f t="shared" si="35"/>
        <v>-0.15520399765849802</v>
      </c>
      <c r="V202" s="398">
        <f t="shared" si="36"/>
        <v>-0.31040799531699598</v>
      </c>
      <c r="W202" s="398">
        <f t="shared" si="37"/>
        <v>-0.46561199297549399</v>
      </c>
      <c r="X202" s="401">
        <f t="shared" si="38"/>
        <v>-0.49035432265507101</v>
      </c>
      <c r="Y202" s="333"/>
      <c r="Z202" s="334"/>
      <c r="AA202" s="334"/>
      <c r="AB202" s="72"/>
    </row>
    <row r="203" spans="1:28" ht="12.5" x14ac:dyDescent="0.25">
      <c r="A203" s="19">
        <v>561</v>
      </c>
      <c r="B203" s="27" t="s">
        <v>172</v>
      </c>
      <c r="C203" s="19">
        <v>2</v>
      </c>
      <c r="D203" s="20">
        <v>1364</v>
      </c>
      <c r="E203" s="114">
        <v>21</v>
      </c>
      <c r="F203" s="125">
        <f t="shared" si="39"/>
        <v>8.3699999999999992</v>
      </c>
      <c r="G203" s="123">
        <f t="shared" si="33"/>
        <v>-12.63</v>
      </c>
      <c r="H203" s="127">
        <v>138.73218834196985</v>
      </c>
      <c r="I203" s="131">
        <v>-114.57935358410772</v>
      </c>
      <c r="J203" s="98">
        <v>40.423024088062476</v>
      </c>
      <c r="K203" s="97">
        <v>11.780053335952381</v>
      </c>
      <c r="L203" s="29"/>
      <c r="M203" s="15">
        <v>4.1306166095274506</v>
      </c>
      <c r="N203" s="145">
        <v>25</v>
      </c>
      <c r="O203" s="145">
        <v>50</v>
      </c>
      <c r="P203" s="145">
        <v>75</v>
      </c>
      <c r="Q203" s="335">
        <v>85.64690969317374</v>
      </c>
      <c r="R203" s="385">
        <v>-28.932443890933978</v>
      </c>
      <c r="S203" s="86"/>
      <c r="T203" s="397">
        <f t="shared" si="34"/>
        <v>-2.9774031959660503E-2</v>
      </c>
      <c r="U203" s="398">
        <f t="shared" si="35"/>
        <v>-0.18020331329580055</v>
      </c>
      <c r="V203" s="398">
        <f t="shared" si="36"/>
        <v>-0.36040662659160111</v>
      </c>
      <c r="W203" s="398">
        <f t="shared" si="37"/>
        <v>-0.54060993988740158</v>
      </c>
      <c r="X203" s="401">
        <f t="shared" si="38"/>
        <v>-0.61735427601024495</v>
      </c>
      <c r="Y203" s="333"/>
      <c r="Z203" s="334"/>
      <c r="AA203" s="334"/>
      <c r="AB203" s="72"/>
    </row>
    <row r="204" spans="1:28" ht="12.5" x14ac:dyDescent="0.25">
      <c r="A204" s="19">
        <v>562</v>
      </c>
      <c r="B204" s="27" t="s">
        <v>173</v>
      </c>
      <c r="C204" s="19">
        <v>6</v>
      </c>
      <c r="D204" s="20">
        <v>9221</v>
      </c>
      <c r="E204" s="114">
        <v>22</v>
      </c>
      <c r="F204" s="125">
        <f t="shared" si="39"/>
        <v>9.3699999999999992</v>
      </c>
      <c r="G204" s="123">
        <f t="shared" si="33"/>
        <v>-12.63</v>
      </c>
      <c r="H204" s="127">
        <v>154.43680652383077</v>
      </c>
      <c r="I204" s="131">
        <v>-224.40792565000149</v>
      </c>
      <c r="J204" s="98">
        <v>110.79638240485917</v>
      </c>
      <c r="K204" s="97">
        <v>82.057987994412059</v>
      </c>
      <c r="L204" s="29"/>
      <c r="M204" s="15">
        <v>4.1306166095274648</v>
      </c>
      <c r="N204" s="145">
        <v>25</v>
      </c>
      <c r="O204" s="145">
        <v>34.429200141642298</v>
      </c>
      <c r="P204" s="145">
        <v>34.429200141642298</v>
      </c>
      <c r="Q204" s="335">
        <v>34.429200141642298</v>
      </c>
      <c r="R204" s="385">
        <v>-189.97872550835919</v>
      </c>
      <c r="S204" s="86"/>
      <c r="T204" s="397">
        <f t="shared" si="34"/>
        <v>-2.6746322346998801E-2</v>
      </c>
      <c r="U204" s="398">
        <f t="shared" si="35"/>
        <v>-0.16187850916317872</v>
      </c>
      <c r="V204" s="398">
        <f t="shared" si="36"/>
        <v>-0.22293390362439028</v>
      </c>
      <c r="W204" s="398">
        <f t="shared" si="37"/>
        <v>-0.22293390362439028</v>
      </c>
      <c r="X204" s="401">
        <f t="shared" si="38"/>
        <v>-0.22293390362439028</v>
      </c>
      <c r="Y204" s="333"/>
      <c r="Z204" s="334"/>
      <c r="AA204" s="334"/>
      <c r="AB204" s="72"/>
    </row>
    <row r="205" spans="1:28" ht="12.5" x14ac:dyDescent="0.25">
      <c r="A205" s="19">
        <v>563</v>
      </c>
      <c r="B205" s="27" t="s">
        <v>174</v>
      </c>
      <c r="C205" s="19">
        <v>17</v>
      </c>
      <c r="D205" s="20">
        <v>7430</v>
      </c>
      <c r="E205" s="114">
        <v>22</v>
      </c>
      <c r="F205" s="125">
        <f t="shared" si="39"/>
        <v>9.3699999999999992</v>
      </c>
      <c r="G205" s="123">
        <f t="shared" si="33"/>
        <v>-12.63</v>
      </c>
      <c r="H205" s="127">
        <v>148.05827711073542</v>
      </c>
      <c r="I205" s="131">
        <v>-1.2298542316276004</v>
      </c>
      <c r="J205" s="98">
        <v>275.74622443880463</v>
      </c>
      <c r="K205" s="97">
        <v>28.362594173235209</v>
      </c>
      <c r="L205" s="29"/>
      <c r="M205" s="15">
        <v>4.1306166095274577</v>
      </c>
      <c r="N205" s="145">
        <v>25</v>
      </c>
      <c r="O205" s="145">
        <v>25.19851325454183</v>
      </c>
      <c r="P205" s="145">
        <v>25.19851325454183</v>
      </c>
      <c r="Q205" s="335">
        <v>25.19851325454183</v>
      </c>
      <c r="R205" s="385">
        <v>23.968659022914228</v>
      </c>
      <c r="S205" s="86"/>
      <c r="T205" s="397">
        <f t="shared" si="34"/>
        <v>-2.7898586219790307E-2</v>
      </c>
      <c r="U205" s="398">
        <f t="shared" si="35"/>
        <v>-0.1688524308661383</v>
      </c>
      <c r="V205" s="398">
        <f t="shared" si="36"/>
        <v>-0.17019320868967977</v>
      </c>
      <c r="W205" s="398">
        <f t="shared" si="37"/>
        <v>-0.17019320868967977</v>
      </c>
      <c r="X205" s="401">
        <f t="shared" si="38"/>
        <v>-0.17019320868967977</v>
      </c>
      <c r="Y205" s="333"/>
      <c r="Z205" s="334"/>
      <c r="AA205" s="334"/>
      <c r="AB205" s="72"/>
    </row>
    <row r="206" spans="1:28" ht="12.5" x14ac:dyDescent="0.25">
      <c r="A206" s="19">
        <v>564</v>
      </c>
      <c r="B206" s="27" t="s">
        <v>175</v>
      </c>
      <c r="C206" s="19">
        <v>17</v>
      </c>
      <c r="D206" s="20">
        <v>203567</v>
      </c>
      <c r="E206" s="114">
        <v>20</v>
      </c>
      <c r="F206" s="125">
        <f t="shared" si="39"/>
        <v>7.3699999999999992</v>
      </c>
      <c r="G206" s="123">
        <f t="shared" si="33"/>
        <v>-12.63</v>
      </c>
      <c r="H206" s="127">
        <v>185.58589443303114</v>
      </c>
      <c r="I206" s="131">
        <v>-233.44577980186031</v>
      </c>
      <c r="J206" s="98">
        <v>122.98038593034343</v>
      </c>
      <c r="K206" s="97">
        <v>-14.530837506635805</v>
      </c>
      <c r="L206" s="29"/>
      <c r="M206" s="15">
        <v>4.1306166095274648</v>
      </c>
      <c r="N206" s="145">
        <v>-11.914897378137312</v>
      </c>
      <c r="O206" s="145">
        <v>-11.914897378137312</v>
      </c>
      <c r="P206" s="145">
        <v>-11.914897378137312</v>
      </c>
      <c r="Q206" s="335">
        <v>-11.914897378137312</v>
      </c>
      <c r="R206" s="385">
        <v>-245.36067717999762</v>
      </c>
      <c r="S206" s="86"/>
      <c r="T206" s="397">
        <f t="shared" si="34"/>
        <v>-2.225716896290306E-2</v>
      </c>
      <c r="U206" s="398">
        <f t="shared" si="35"/>
        <v>6.4201524660791584E-2</v>
      </c>
      <c r="V206" s="398">
        <f t="shared" si="36"/>
        <v>6.4201524660791584E-2</v>
      </c>
      <c r="W206" s="398">
        <f t="shared" si="37"/>
        <v>6.4201524660791584E-2</v>
      </c>
      <c r="X206" s="401">
        <f t="shared" si="38"/>
        <v>6.4201524660791584E-2</v>
      </c>
      <c r="Y206" s="333"/>
      <c r="Z206" s="334"/>
      <c r="AA206" s="334"/>
      <c r="AB206" s="72"/>
    </row>
    <row r="207" spans="1:28" ht="12.5" x14ac:dyDescent="0.25">
      <c r="A207" s="19">
        <v>576</v>
      </c>
      <c r="B207" s="27" t="s">
        <v>176</v>
      </c>
      <c r="C207" s="19">
        <v>7</v>
      </c>
      <c r="D207" s="20">
        <v>2963</v>
      </c>
      <c r="E207" s="114">
        <v>21</v>
      </c>
      <c r="F207" s="125">
        <f t="shared" si="39"/>
        <v>8.3699999999999992</v>
      </c>
      <c r="G207" s="123">
        <f t="shared" si="33"/>
        <v>-12.63</v>
      </c>
      <c r="H207" s="127">
        <v>141.99495893398108</v>
      </c>
      <c r="I207" s="131">
        <v>17.701744060632731</v>
      </c>
      <c r="J207" s="98">
        <v>171.48619090378037</v>
      </c>
      <c r="K207" s="97">
        <v>-210.48151512934652</v>
      </c>
      <c r="L207" s="29"/>
      <c r="M207" s="15">
        <v>4.1306166095274577</v>
      </c>
      <c r="N207" s="145">
        <v>-24.999999999999996</v>
      </c>
      <c r="O207" s="145">
        <v>-50</v>
      </c>
      <c r="P207" s="145">
        <v>-62.575773368700226</v>
      </c>
      <c r="Q207" s="335">
        <v>-62.575773368700226</v>
      </c>
      <c r="R207" s="385">
        <v>-44.874029308067492</v>
      </c>
      <c r="S207" s="86"/>
      <c r="T207" s="397">
        <f t="shared" si="34"/>
        <v>-2.9089882067207331E-2</v>
      </c>
      <c r="U207" s="398">
        <f t="shared" si="35"/>
        <v>0.17606258833191013</v>
      </c>
      <c r="V207" s="398">
        <f t="shared" si="36"/>
        <v>0.35212517666382032</v>
      </c>
      <c r="W207" s="398">
        <f t="shared" si="37"/>
        <v>0.44069010504657502</v>
      </c>
      <c r="X207" s="401">
        <f t="shared" si="38"/>
        <v>0.44069010504657502</v>
      </c>
      <c r="Y207" s="333"/>
      <c r="Z207" s="334"/>
      <c r="AA207" s="334"/>
      <c r="AB207" s="72"/>
    </row>
    <row r="208" spans="1:28" ht="12.5" x14ac:dyDescent="0.25">
      <c r="A208" s="19">
        <v>577</v>
      </c>
      <c r="B208" s="27" t="s">
        <v>177</v>
      </c>
      <c r="C208" s="19">
        <v>2</v>
      </c>
      <c r="D208" s="20">
        <v>10832</v>
      </c>
      <c r="E208" s="114">
        <v>20.75</v>
      </c>
      <c r="F208" s="125">
        <f t="shared" si="39"/>
        <v>8.1199999999999992</v>
      </c>
      <c r="G208" s="123">
        <f t="shared" si="33"/>
        <v>-12.63</v>
      </c>
      <c r="H208" s="127">
        <v>190.9288456570934</v>
      </c>
      <c r="I208" s="131">
        <v>-90.463711065661158</v>
      </c>
      <c r="J208" s="98">
        <v>-70.959706349192857</v>
      </c>
      <c r="K208" s="97">
        <v>135.20909183814973</v>
      </c>
      <c r="L208" s="29"/>
      <c r="M208" s="15">
        <v>4.1306166095274648</v>
      </c>
      <c r="N208" s="145">
        <v>25</v>
      </c>
      <c r="O208" s="145">
        <v>50</v>
      </c>
      <c r="P208" s="145">
        <v>68.302500964268262</v>
      </c>
      <c r="Q208" s="335">
        <v>68.302500964268262</v>
      </c>
      <c r="R208" s="385">
        <v>-22.1612101013929</v>
      </c>
      <c r="S208" s="86"/>
      <c r="T208" s="397">
        <f t="shared" si="34"/>
        <v>-2.1634324532323508E-2</v>
      </c>
      <c r="U208" s="398">
        <f t="shared" si="35"/>
        <v>-0.13093883176196325</v>
      </c>
      <c r="V208" s="398">
        <f t="shared" si="36"/>
        <v>-0.2618776635239265</v>
      </c>
      <c r="W208" s="398">
        <f t="shared" si="37"/>
        <v>-0.35773798730726619</v>
      </c>
      <c r="X208" s="401">
        <f t="shared" si="38"/>
        <v>-0.35773798730726619</v>
      </c>
      <c r="Y208" s="333"/>
      <c r="Z208" s="334"/>
      <c r="AA208" s="334"/>
      <c r="AB208" s="72"/>
    </row>
    <row r="209" spans="1:28" ht="12.5" x14ac:dyDescent="0.25">
      <c r="A209" s="19">
        <v>578</v>
      </c>
      <c r="B209" s="27" t="s">
        <v>178</v>
      </c>
      <c r="C209" s="19">
        <v>18</v>
      </c>
      <c r="D209" s="20">
        <v>3336</v>
      </c>
      <c r="E209" s="114">
        <v>22</v>
      </c>
      <c r="F209" s="125">
        <f t="shared" si="39"/>
        <v>9.3699999999999992</v>
      </c>
      <c r="G209" s="123">
        <f t="shared" si="33"/>
        <v>-12.63</v>
      </c>
      <c r="H209" s="127">
        <v>134.37695947830849</v>
      </c>
      <c r="I209" s="131">
        <v>-255.34071249556359</v>
      </c>
      <c r="J209" s="98">
        <v>201.42292106186858</v>
      </c>
      <c r="K209" s="97">
        <v>-100.46292387843778</v>
      </c>
      <c r="L209" s="29"/>
      <c r="M209" s="15">
        <v>4.1306166095274648</v>
      </c>
      <c r="N209" s="145">
        <v>4.9148164615280621</v>
      </c>
      <c r="O209" s="145">
        <v>4.9148164615280621</v>
      </c>
      <c r="P209" s="145">
        <v>4.9148164615280621</v>
      </c>
      <c r="Q209" s="335">
        <v>4.9148164615280621</v>
      </c>
      <c r="R209" s="385">
        <v>-250.42589603403553</v>
      </c>
      <c r="S209" s="86"/>
      <c r="T209" s="397">
        <f t="shared" si="34"/>
        <v>-3.0739024201498179E-2</v>
      </c>
      <c r="U209" s="398">
        <f t="shared" si="35"/>
        <v>-3.6574844977954914E-2</v>
      </c>
      <c r="V209" s="398">
        <f t="shared" si="36"/>
        <v>-3.6574844977954914E-2</v>
      </c>
      <c r="W209" s="398">
        <f t="shared" si="37"/>
        <v>-3.6574844977954914E-2</v>
      </c>
      <c r="X209" s="401">
        <f t="shared" si="38"/>
        <v>-3.6574844977954914E-2</v>
      </c>
      <c r="Y209" s="333"/>
      <c r="Z209" s="334"/>
      <c r="AA209" s="334"/>
      <c r="AB209" s="72"/>
    </row>
    <row r="210" spans="1:28" ht="12.5" x14ac:dyDescent="0.25">
      <c r="A210" s="19">
        <v>580</v>
      </c>
      <c r="B210" s="27" t="s">
        <v>179</v>
      </c>
      <c r="C210" s="19">
        <v>9</v>
      </c>
      <c r="D210" s="20">
        <v>4842</v>
      </c>
      <c r="E210" s="114">
        <v>20.5</v>
      </c>
      <c r="F210" s="125">
        <f t="shared" si="39"/>
        <v>7.8699999999999992</v>
      </c>
      <c r="G210" s="123">
        <f t="shared" si="33"/>
        <v>-12.63</v>
      </c>
      <c r="H210" s="127">
        <v>141.41218279067058</v>
      </c>
      <c r="I210" s="131">
        <v>-273.48092805462414</v>
      </c>
      <c r="J210" s="98">
        <v>62.893708030511057</v>
      </c>
      <c r="K210" s="97">
        <v>-161.83840398158119</v>
      </c>
      <c r="L210" s="29"/>
      <c r="M210" s="15">
        <v>4.1306166095274648</v>
      </c>
      <c r="N210" s="145">
        <v>-8.5553780391659302</v>
      </c>
      <c r="O210" s="145">
        <v>-8.5553780391659302</v>
      </c>
      <c r="P210" s="145">
        <v>-8.5553780391659302</v>
      </c>
      <c r="Q210" s="335">
        <v>-8.5553780391659302</v>
      </c>
      <c r="R210" s="385">
        <v>-282.03630609379007</v>
      </c>
      <c r="S210" s="86"/>
      <c r="T210" s="397">
        <f t="shared" si="34"/>
        <v>-2.9209764873242412E-2</v>
      </c>
      <c r="U210" s="398">
        <f t="shared" si="35"/>
        <v>6.0499582640841293E-2</v>
      </c>
      <c r="V210" s="398">
        <f t="shared" si="36"/>
        <v>6.0499582640841293E-2</v>
      </c>
      <c r="W210" s="398">
        <f t="shared" si="37"/>
        <v>6.0499582640841293E-2</v>
      </c>
      <c r="X210" s="401">
        <f t="shared" si="38"/>
        <v>6.0499582640841293E-2</v>
      </c>
      <c r="Y210" s="333"/>
      <c r="Z210" s="334"/>
      <c r="AA210" s="334"/>
      <c r="AB210" s="72"/>
    </row>
    <row r="211" spans="1:28" ht="12.5" x14ac:dyDescent="0.25">
      <c r="A211" s="19">
        <v>581</v>
      </c>
      <c r="B211" s="27" t="s">
        <v>180</v>
      </c>
      <c r="C211" s="19">
        <v>6</v>
      </c>
      <c r="D211" s="20">
        <v>6469</v>
      </c>
      <c r="E211" s="114">
        <v>22</v>
      </c>
      <c r="F211" s="125">
        <f t="shared" si="39"/>
        <v>9.3699999999999992</v>
      </c>
      <c r="G211" s="123">
        <f t="shared" si="33"/>
        <v>-12.63</v>
      </c>
      <c r="H211" s="127">
        <v>145.61937542038189</v>
      </c>
      <c r="I211" s="131">
        <v>-141.8442195664189</v>
      </c>
      <c r="J211" s="98">
        <v>244.47732643319537</v>
      </c>
      <c r="K211" s="97">
        <v>-11.430835136759242</v>
      </c>
      <c r="L211" s="29"/>
      <c r="M211" s="15">
        <v>4.1306166095274648</v>
      </c>
      <c r="N211" s="145">
        <v>-25</v>
      </c>
      <c r="O211" s="145">
        <v>-50</v>
      </c>
      <c r="P211" s="145">
        <v>-50.781540177395954</v>
      </c>
      <c r="Q211" s="335">
        <v>-50.781540177395954</v>
      </c>
      <c r="R211" s="385">
        <v>-192.62575974381485</v>
      </c>
      <c r="S211" s="86"/>
      <c r="T211" s="397">
        <f t="shared" si="34"/>
        <v>-2.8365844844499419E-2</v>
      </c>
      <c r="U211" s="398">
        <f t="shared" si="35"/>
        <v>0.17168045068060928</v>
      </c>
      <c r="V211" s="398">
        <f t="shared" si="36"/>
        <v>0.34336090136121855</v>
      </c>
      <c r="W211" s="398">
        <f t="shared" si="37"/>
        <v>0.34872790815643218</v>
      </c>
      <c r="X211" s="401">
        <f t="shared" si="38"/>
        <v>0.34872790815643218</v>
      </c>
      <c r="Y211" s="333"/>
      <c r="Z211" s="334"/>
      <c r="AA211" s="334"/>
      <c r="AB211" s="72"/>
    </row>
    <row r="212" spans="1:28" ht="12.5" x14ac:dyDescent="0.25">
      <c r="A212" s="19">
        <v>583</v>
      </c>
      <c r="B212" s="27" t="s">
        <v>181</v>
      </c>
      <c r="C212" s="19">
        <v>19</v>
      </c>
      <c r="D212" s="20">
        <v>954</v>
      </c>
      <c r="E212" s="114">
        <v>22.25</v>
      </c>
      <c r="F212" s="125">
        <f t="shared" si="39"/>
        <v>9.6199999999999992</v>
      </c>
      <c r="G212" s="123">
        <f t="shared" si="33"/>
        <v>-12.63</v>
      </c>
      <c r="H212" s="127">
        <v>152.48368833274495</v>
      </c>
      <c r="I212" s="131">
        <v>158.00166806746742</v>
      </c>
      <c r="J212" s="98">
        <v>457.86517476201118</v>
      </c>
      <c r="K212" s="97">
        <v>-234.0707780022251</v>
      </c>
      <c r="L212" s="29"/>
      <c r="M212" s="15">
        <v>4.1306166095274648</v>
      </c>
      <c r="N212" s="145">
        <v>-25</v>
      </c>
      <c r="O212" s="145">
        <v>-50</v>
      </c>
      <c r="P212" s="145">
        <v>-50.801367879679233</v>
      </c>
      <c r="Q212" s="335">
        <v>-50.801367879679233</v>
      </c>
      <c r="R212" s="385">
        <v>107.20030018778819</v>
      </c>
      <c r="S212" s="86"/>
      <c r="T212" s="397">
        <f t="shared" si="34"/>
        <v>-2.7088908031354591E-2</v>
      </c>
      <c r="U212" s="398">
        <f t="shared" si="35"/>
        <v>0.16395196281877583</v>
      </c>
      <c r="V212" s="398">
        <f t="shared" si="36"/>
        <v>0.32790392563755166</v>
      </c>
      <c r="W212" s="398">
        <f t="shared" si="37"/>
        <v>0.33315935911008487</v>
      </c>
      <c r="X212" s="401">
        <f t="shared" si="38"/>
        <v>0.33315935911008487</v>
      </c>
      <c r="Y212" s="333"/>
      <c r="Z212" s="334"/>
      <c r="AA212" s="334"/>
      <c r="AB212" s="72"/>
    </row>
    <row r="213" spans="1:28" ht="12.5" x14ac:dyDescent="0.25">
      <c r="A213" s="19">
        <v>584</v>
      </c>
      <c r="B213" s="27" t="s">
        <v>182</v>
      </c>
      <c r="C213" s="19">
        <v>16</v>
      </c>
      <c r="D213" s="20">
        <v>2825</v>
      </c>
      <c r="E213" s="114">
        <v>21.5</v>
      </c>
      <c r="F213" s="125">
        <f t="shared" si="39"/>
        <v>8.8699999999999992</v>
      </c>
      <c r="G213" s="123">
        <f t="shared" si="33"/>
        <v>-12.63</v>
      </c>
      <c r="H213" s="127">
        <v>119.03235525935091</v>
      </c>
      <c r="I213" s="131">
        <v>-124.69671564875055</v>
      </c>
      <c r="J213" s="98">
        <v>708.43619147065294</v>
      </c>
      <c r="K213" s="97">
        <v>60.443596404793198</v>
      </c>
      <c r="L213" s="29"/>
      <c r="M213" s="15">
        <v>4.1306166095274506</v>
      </c>
      <c r="N213" s="145">
        <v>25</v>
      </c>
      <c r="O213" s="145">
        <v>50</v>
      </c>
      <c r="P213" s="145">
        <v>75</v>
      </c>
      <c r="Q213" s="335">
        <v>100</v>
      </c>
      <c r="R213" s="385">
        <v>-24.696715648750555</v>
      </c>
      <c r="S213" s="86"/>
      <c r="T213" s="397">
        <f t="shared" si="34"/>
        <v>-3.4701628817875203E-2</v>
      </c>
      <c r="U213" s="398">
        <f t="shared" si="35"/>
        <v>-0.21002692877520004</v>
      </c>
      <c r="V213" s="398">
        <f t="shared" si="36"/>
        <v>-0.42005385755040009</v>
      </c>
      <c r="W213" s="398">
        <f t="shared" si="37"/>
        <v>-0.63008078632560005</v>
      </c>
      <c r="X213" s="401">
        <f t="shared" si="38"/>
        <v>-0.84010771510080018</v>
      </c>
      <c r="Y213" s="333"/>
      <c r="Z213" s="334"/>
      <c r="AA213" s="334"/>
      <c r="AB213" s="72"/>
    </row>
    <row r="214" spans="1:28" ht="12.5" x14ac:dyDescent="0.25">
      <c r="A214" s="19">
        <v>588</v>
      </c>
      <c r="B214" s="27" t="s">
        <v>183</v>
      </c>
      <c r="C214" s="19">
        <v>10</v>
      </c>
      <c r="D214" s="20">
        <v>1713</v>
      </c>
      <c r="E214" s="114">
        <v>21.5</v>
      </c>
      <c r="F214" s="125">
        <f t="shared" si="39"/>
        <v>8.8699999999999992</v>
      </c>
      <c r="G214" s="123">
        <f t="shared" si="33"/>
        <v>-12.63</v>
      </c>
      <c r="H214" s="127">
        <v>122.62333728876139</v>
      </c>
      <c r="I214" s="131">
        <v>200.45418111542733</v>
      </c>
      <c r="J214" s="98">
        <v>-140.02568976122933</v>
      </c>
      <c r="K214" s="97">
        <v>-192.76435638948666</v>
      </c>
      <c r="L214" s="29"/>
      <c r="M214" s="15">
        <v>4.1306166095274648</v>
      </c>
      <c r="N214" s="145">
        <v>25</v>
      </c>
      <c r="O214" s="145">
        <v>50</v>
      </c>
      <c r="P214" s="145">
        <v>75</v>
      </c>
      <c r="Q214" s="335">
        <v>91.635124777617989</v>
      </c>
      <c r="R214" s="385">
        <v>292.08930589304532</v>
      </c>
      <c r="S214" s="86"/>
      <c r="T214" s="397">
        <f t="shared" si="34"/>
        <v>-3.3685403617750354E-2</v>
      </c>
      <c r="U214" s="398">
        <f t="shared" si="35"/>
        <v>-0.20387636279322899</v>
      </c>
      <c r="V214" s="398">
        <f t="shared" si="36"/>
        <v>-0.40775272558645798</v>
      </c>
      <c r="W214" s="398">
        <f t="shared" si="37"/>
        <v>-0.61162908837968688</v>
      </c>
      <c r="X214" s="401">
        <f t="shared" si="38"/>
        <v>-0.74728943775057799</v>
      </c>
      <c r="Y214" s="333"/>
      <c r="Z214" s="334"/>
      <c r="AA214" s="334"/>
      <c r="AB214" s="72"/>
    </row>
    <row r="215" spans="1:28" ht="12.5" x14ac:dyDescent="0.25">
      <c r="A215" s="19">
        <v>592</v>
      </c>
      <c r="B215" s="27" t="s">
        <v>184</v>
      </c>
      <c r="C215" s="19">
        <v>13</v>
      </c>
      <c r="D215" s="20">
        <v>3900</v>
      </c>
      <c r="E215" s="114">
        <v>21.75</v>
      </c>
      <c r="F215" s="125">
        <f t="shared" si="39"/>
        <v>9.1199999999999992</v>
      </c>
      <c r="G215" s="123">
        <f t="shared" si="33"/>
        <v>-12.63</v>
      </c>
      <c r="H215" s="127">
        <v>145.57756972559605</v>
      </c>
      <c r="I215" s="131">
        <v>-238.58292955956017</v>
      </c>
      <c r="J215" s="98">
        <v>315.06396900957299</v>
      </c>
      <c r="K215" s="97">
        <v>-76.250749570804658</v>
      </c>
      <c r="L215" s="29"/>
      <c r="M215" s="15">
        <v>4.1306166095274648</v>
      </c>
      <c r="N215" s="145">
        <v>-25</v>
      </c>
      <c r="O215" s="145">
        <v>-29.004770867409036</v>
      </c>
      <c r="P215" s="145">
        <v>-29.004770867409036</v>
      </c>
      <c r="Q215" s="335">
        <v>-29.004770867409036</v>
      </c>
      <c r="R215" s="385">
        <v>-267.58770042696921</v>
      </c>
      <c r="S215" s="86"/>
      <c r="T215" s="397">
        <f t="shared" si="34"/>
        <v>-2.8373990700032978E-2</v>
      </c>
      <c r="U215" s="398">
        <f t="shared" si="35"/>
        <v>0.17172975237272695</v>
      </c>
      <c r="V215" s="398">
        <f t="shared" si="36"/>
        <v>0.19923928474751354</v>
      </c>
      <c r="W215" s="398">
        <f t="shared" si="37"/>
        <v>0.19923928474751354</v>
      </c>
      <c r="X215" s="401">
        <f t="shared" si="38"/>
        <v>0.19923928474751354</v>
      </c>
      <c r="Y215" s="333"/>
      <c r="Z215" s="334"/>
      <c r="AA215" s="334"/>
      <c r="AB215" s="72"/>
    </row>
    <row r="216" spans="1:28" ht="12.5" x14ac:dyDescent="0.25">
      <c r="A216" s="19">
        <v>593</v>
      </c>
      <c r="B216" s="27" t="s">
        <v>185</v>
      </c>
      <c r="C216" s="19">
        <v>10</v>
      </c>
      <c r="D216" s="20">
        <v>17933</v>
      </c>
      <c r="E216" s="114">
        <v>22</v>
      </c>
      <c r="F216" s="125">
        <f t="shared" si="39"/>
        <v>9.3699999999999992</v>
      </c>
      <c r="G216" s="123">
        <f t="shared" si="33"/>
        <v>-12.63</v>
      </c>
      <c r="H216" s="127">
        <v>159.23264950214011</v>
      </c>
      <c r="I216" s="131">
        <v>53.711224618253652</v>
      </c>
      <c r="J216" s="98">
        <v>238.65908159662635</v>
      </c>
      <c r="K216" s="97">
        <v>91.101349625654052</v>
      </c>
      <c r="L216" s="29"/>
      <c r="M216" s="15">
        <v>4.1306166095274577</v>
      </c>
      <c r="N216" s="145">
        <v>25</v>
      </c>
      <c r="O216" s="145">
        <v>50</v>
      </c>
      <c r="P216" s="145">
        <v>75</v>
      </c>
      <c r="Q216" s="335">
        <v>100</v>
      </c>
      <c r="R216" s="385">
        <v>153.71122461825365</v>
      </c>
      <c r="S216" s="86"/>
      <c r="T216" s="397">
        <f t="shared" si="34"/>
        <v>-2.5940764173945002E-2</v>
      </c>
      <c r="U216" s="398">
        <f t="shared" si="35"/>
        <v>-0.15700297695331633</v>
      </c>
      <c r="V216" s="398">
        <f t="shared" si="36"/>
        <v>-0.31400595390663266</v>
      </c>
      <c r="W216" s="398">
        <f t="shared" si="37"/>
        <v>-0.47100893085994899</v>
      </c>
      <c r="X216" s="401">
        <f t="shared" si="38"/>
        <v>-0.62801190781326532</v>
      </c>
      <c r="Y216" s="333"/>
      <c r="Z216" s="334"/>
      <c r="AA216" s="334"/>
      <c r="AB216" s="72"/>
    </row>
    <row r="217" spans="1:28" ht="12.5" x14ac:dyDescent="0.25">
      <c r="A217" s="19">
        <v>595</v>
      </c>
      <c r="B217" s="27" t="s">
        <v>186</v>
      </c>
      <c r="C217" s="19">
        <v>11</v>
      </c>
      <c r="D217" s="20">
        <v>4498</v>
      </c>
      <c r="E217" s="114">
        <v>21.75</v>
      </c>
      <c r="F217" s="125">
        <f t="shared" si="39"/>
        <v>9.1199999999999992</v>
      </c>
      <c r="G217" s="123">
        <f t="shared" si="33"/>
        <v>-12.63</v>
      </c>
      <c r="H217" s="127">
        <v>122.16945348029924</v>
      </c>
      <c r="I217" s="131">
        <v>28.364504259793613</v>
      </c>
      <c r="J217" s="98">
        <v>152.03385141454419</v>
      </c>
      <c r="K217" s="97">
        <v>126.16178081634644</v>
      </c>
      <c r="L217" s="29"/>
      <c r="M217" s="15">
        <v>4.1306166095274577</v>
      </c>
      <c r="N217" s="145">
        <v>25.000000000000007</v>
      </c>
      <c r="O217" s="145">
        <v>50.000000000000007</v>
      </c>
      <c r="P217" s="145">
        <v>75</v>
      </c>
      <c r="Q217" s="335">
        <v>100</v>
      </c>
      <c r="R217" s="385">
        <v>128.36450425979362</v>
      </c>
      <c r="S217" s="86"/>
      <c r="T217" s="397">
        <f t="shared" si="34"/>
        <v>-3.3810551589260822E-2</v>
      </c>
      <c r="U217" s="398">
        <f t="shared" si="35"/>
        <v>-0.20463380401412248</v>
      </c>
      <c r="V217" s="398">
        <f t="shared" si="36"/>
        <v>-0.40926760802824491</v>
      </c>
      <c r="W217" s="398">
        <f t="shared" si="37"/>
        <v>-0.61390141204236726</v>
      </c>
      <c r="X217" s="401">
        <f t="shared" si="38"/>
        <v>-0.8185352160564896</v>
      </c>
      <c r="Y217" s="333"/>
      <c r="Z217" s="334"/>
      <c r="AA217" s="334"/>
      <c r="AB217" s="72"/>
    </row>
    <row r="218" spans="1:28" ht="12.5" x14ac:dyDescent="0.25">
      <c r="A218" s="19">
        <v>598</v>
      </c>
      <c r="B218" s="27" t="s">
        <v>187</v>
      </c>
      <c r="C218" s="19">
        <v>15</v>
      </c>
      <c r="D218" s="20">
        <v>19278</v>
      </c>
      <c r="E218" s="114">
        <v>21.25</v>
      </c>
      <c r="F218" s="125">
        <f t="shared" si="39"/>
        <v>8.6199999999999992</v>
      </c>
      <c r="G218" s="123">
        <f t="shared" si="33"/>
        <v>-12.63</v>
      </c>
      <c r="H218" s="127">
        <v>180.32530018108474</v>
      </c>
      <c r="I218" s="131">
        <v>-49.855811307138147</v>
      </c>
      <c r="J218" s="98">
        <v>20.482459529543586</v>
      </c>
      <c r="K218" s="97">
        <v>-15.123240049733564</v>
      </c>
      <c r="L218" s="29"/>
      <c r="M218" s="15">
        <v>4.1306166095274577</v>
      </c>
      <c r="N218" s="145">
        <v>25</v>
      </c>
      <c r="O218" s="145">
        <v>50</v>
      </c>
      <c r="P218" s="145">
        <v>75</v>
      </c>
      <c r="Q218" s="335">
        <v>100</v>
      </c>
      <c r="R218" s="385">
        <v>50.144188692861853</v>
      </c>
      <c r="S218" s="86"/>
      <c r="T218" s="397">
        <f t="shared" si="34"/>
        <v>-2.2906472942950572E-2</v>
      </c>
      <c r="U218" s="398">
        <f t="shared" si="35"/>
        <v>-0.13863833846329224</v>
      </c>
      <c r="V218" s="398">
        <f t="shared" si="36"/>
        <v>-0.27727667692658448</v>
      </c>
      <c r="W218" s="398">
        <f t="shared" si="37"/>
        <v>-0.41591501538987674</v>
      </c>
      <c r="X218" s="401">
        <f t="shared" si="38"/>
        <v>-0.55455335385316895</v>
      </c>
      <c r="Y218" s="333"/>
      <c r="Z218" s="334"/>
      <c r="AA218" s="334"/>
      <c r="AB218" s="72"/>
    </row>
    <row r="219" spans="1:28" ht="12.5" x14ac:dyDescent="0.25">
      <c r="A219" s="19">
        <v>599</v>
      </c>
      <c r="B219" s="27" t="s">
        <v>188</v>
      </c>
      <c r="C219" s="19">
        <v>15</v>
      </c>
      <c r="D219" s="20">
        <v>11016</v>
      </c>
      <c r="E219" s="114">
        <v>21</v>
      </c>
      <c r="F219" s="125">
        <f t="shared" si="39"/>
        <v>8.3699999999999992</v>
      </c>
      <c r="G219" s="123">
        <f t="shared" si="33"/>
        <v>-12.63</v>
      </c>
      <c r="H219" s="127">
        <v>148.77356624317059</v>
      </c>
      <c r="I219" s="131">
        <v>44.019827885819041</v>
      </c>
      <c r="J219" s="98">
        <v>199.97357661828912</v>
      </c>
      <c r="K219" s="97">
        <v>232.91179692796717</v>
      </c>
      <c r="L219" s="29"/>
      <c r="M219" s="15">
        <v>4.1306166095274577</v>
      </c>
      <c r="N219" s="145">
        <v>25</v>
      </c>
      <c r="O219" s="145">
        <v>50</v>
      </c>
      <c r="P219" s="145">
        <v>75</v>
      </c>
      <c r="Q219" s="335">
        <v>100</v>
      </c>
      <c r="R219" s="385">
        <v>144.01982788581904</v>
      </c>
      <c r="S219" s="86"/>
      <c r="T219" s="397">
        <f t="shared" si="34"/>
        <v>-2.7764452475219685E-2</v>
      </c>
      <c r="U219" s="398">
        <f t="shared" si="35"/>
        <v>-0.1680406044655639</v>
      </c>
      <c r="V219" s="398">
        <f t="shared" si="36"/>
        <v>-0.33608120893112781</v>
      </c>
      <c r="W219" s="398">
        <f t="shared" si="37"/>
        <v>-0.50412181339669171</v>
      </c>
      <c r="X219" s="401">
        <f t="shared" si="38"/>
        <v>-0.67216241786225561</v>
      </c>
      <c r="Y219" s="333"/>
      <c r="Z219" s="334"/>
      <c r="AA219" s="334"/>
      <c r="AB219" s="72"/>
    </row>
    <row r="220" spans="1:28" ht="12.5" x14ac:dyDescent="0.25">
      <c r="A220" s="19">
        <v>601</v>
      </c>
      <c r="B220" s="27" t="s">
        <v>189</v>
      </c>
      <c r="C220" s="19">
        <v>13</v>
      </c>
      <c r="D220" s="20">
        <v>4053</v>
      </c>
      <c r="E220" s="114">
        <v>21</v>
      </c>
      <c r="F220" s="125">
        <f t="shared" si="39"/>
        <v>8.3699999999999992</v>
      </c>
      <c r="G220" s="123">
        <f t="shared" si="33"/>
        <v>-12.63</v>
      </c>
      <c r="H220" s="127">
        <v>124.64407532099327</v>
      </c>
      <c r="I220" s="131">
        <v>-416.29754290600067</v>
      </c>
      <c r="J220" s="98">
        <v>168.32352809083636</v>
      </c>
      <c r="K220" s="97">
        <v>-68.841266470347989</v>
      </c>
      <c r="L220" s="29"/>
      <c r="M220" s="15">
        <v>4.1306166095274648</v>
      </c>
      <c r="N220" s="145">
        <v>-25</v>
      </c>
      <c r="O220" s="145">
        <v>-30.63517366371849</v>
      </c>
      <c r="P220" s="145">
        <v>-30.63517366371849</v>
      </c>
      <c r="Q220" s="335">
        <v>-30.63517366371849</v>
      </c>
      <c r="R220" s="385">
        <v>-446.93271656971916</v>
      </c>
      <c r="S220" s="86"/>
      <c r="T220" s="397">
        <f t="shared" si="34"/>
        <v>-3.3139293615761317E-2</v>
      </c>
      <c r="U220" s="398">
        <f t="shared" si="35"/>
        <v>0.20057110565117536</v>
      </c>
      <c r="V220" s="398">
        <f t="shared" si="36"/>
        <v>0.24578122614191145</v>
      </c>
      <c r="W220" s="398">
        <f t="shared" si="37"/>
        <v>0.24578122614191145</v>
      </c>
      <c r="X220" s="401">
        <f t="shared" si="38"/>
        <v>0.24578122614191145</v>
      </c>
      <c r="Y220" s="333"/>
      <c r="Z220" s="334"/>
      <c r="AA220" s="334"/>
      <c r="AB220" s="72"/>
    </row>
    <row r="221" spans="1:28" ht="12.5" x14ac:dyDescent="0.25">
      <c r="A221" s="19">
        <v>604</v>
      </c>
      <c r="B221" s="27" t="s">
        <v>190</v>
      </c>
      <c r="C221" s="19">
        <v>6</v>
      </c>
      <c r="D221" s="20">
        <v>19368</v>
      </c>
      <c r="E221" s="114">
        <v>20.5</v>
      </c>
      <c r="F221" s="125">
        <f t="shared" si="39"/>
        <v>7.8699999999999992</v>
      </c>
      <c r="G221" s="123">
        <f t="shared" si="33"/>
        <v>-12.63</v>
      </c>
      <c r="H221" s="127">
        <v>220.97055387342962</v>
      </c>
      <c r="I221" s="131">
        <v>-143.39289355870199</v>
      </c>
      <c r="J221" s="98">
        <v>-90.412547290361047</v>
      </c>
      <c r="K221" s="97">
        <v>-19.625192863337915</v>
      </c>
      <c r="L221" s="29"/>
      <c r="M221" s="15">
        <v>4.1306166095274648</v>
      </c>
      <c r="N221" s="145">
        <v>-25</v>
      </c>
      <c r="O221" s="145">
        <v>-49.629009874871883</v>
      </c>
      <c r="P221" s="145">
        <v>-49.629009874871883</v>
      </c>
      <c r="Q221" s="335">
        <v>-49.629009874871883</v>
      </c>
      <c r="R221" s="385">
        <v>-193.02190343357387</v>
      </c>
      <c r="S221" s="86"/>
      <c r="T221" s="397">
        <f t="shared" si="34"/>
        <v>-1.8693063564901288E-2</v>
      </c>
      <c r="U221" s="398">
        <f t="shared" si="35"/>
        <v>0.11313724639672951</v>
      </c>
      <c r="V221" s="398">
        <f t="shared" si="36"/>
        <v>0.2245955807455641</v>
      </c>
      <c r="W221" s="398">
        <f t="shared" si="37"/>
        <v>0.2245955807455641</v>
      </c>
      <c r="X221" s="401">
        <f t="shared" si="38"/>
        <v>0.2245955807455641</v>
      </c>
      <c r="Y221" s="333"/>
      <c r="Z221" s="334"/>
      <c r="AA221" s="334"/>
      <c r="AB221" s="72"/>
    </row>
    <row r="222" spans="1:28" ht="12.5" x14ac:dyDescent="0.25">
      <c r="A222" s="19">
        <v>607</v>
      </c>
      <c r="B222" s="27" t="s">
        <v>191</v>
      </c>
      <c r="C222" s="19">
        <v>12</v>
      </c>
      <c r="D222" s="20">
        <v>4307</v>
      </c>
      <c r="E222" s="114">
        <v>20.25</v>
      </c>
      <c r="F222" s="125">
        <f t="shared" si="39"/>
        <v>7.6199999999999992</v>
      </c>
      <c r="G222" s="123">
        <f t="shared" si="33"/>
        <v>-12.63</v>
      </c>
      <c r="H222" s="127">
        <v>121.24131685768209</v>
      </c>
      <c r="I222" s="131">
        <v>-161.65273313397131</v>
      </c>
      <c r="J222" s="98">
        <v>143.39239584980299</v>
      </c>
      <c r="K222" s="97">
        <v>-121.63269781371832</v>
      </c>
      <c r="L222" s="29"/>
      <c r="M222" s="15">
        <v>4.1306166095274648</v>
      </c>
      <c r="N222" s="145">
        <v>-25</v>
      </c>
      <c r="O222" s="145">
        <v>-50</v>
      </c>
      <c r="P222" s="145">
        <v>-75</v>
      </c>
      <c r="Q222" s="335">
        <v>-100</v>
      </c>
      <c r="R222" s="385">
        <v>-261.65273313397131</v>
      </c>
      <c r="S222" s="86"/>
      <c r="T222" s="397">
        <f t="shared" si="34"/>
        <v>-3.4069380938646088E-2</v>
      </c>
      <c r="U222" s="398">
        <f t="shared" si="35"/>
        <v>0.2062003337471664</v>
      </c>
      <c r="V222" s="398">
        <f t="shared" si="36"/>
        <v>0.4124006674943328</v>
      </c>
      <c r="W222" s="398">
        <f t="shared" si="37"/>
        <v>0.61860100124149919</v>
      </c>
      <c r="X222" s="401">
        <f t="shared" si="38"/>
        <v>0.82480133498866559</v>
      </c>
      <c r="Y222" s="333"/>
      <c r="Z222" s="334"/>
      <c r="AA222" s="334"/>
      <c r="AB222" s="72"/>
    </row>
    <row r="223" spans="1:28" ht="12.5" x14ac:dyDescent="0.25">
      <c r="A223" s="19">
        <v>608</v>
      </c>
      <c r="B223" s="27" t="s">
        <v>192</v>
      </c>
      <c r="C223" s="19">
        <v>4</v>
      </c>
      <c r="D223" s="20">
        <v>2146</v>
      </c>
      <c r="E223" s="114">
        <v>21.5</v>
      </c>
      <c r="F223" s="125">
        <f t="shared" si="39"/>
        <v>8.8699999999999992</v>
      </c>
      <c r="G223" s="123">
        <f t="shared" si="33"/>
        <v>-12.63</v>
      </c>
      <c r="H223" s="127">
        <v>134.65071221359369</v>
      </c>
      <c r="I223" s="131">
        <v>-357.92662592189873</v>
      </c>
      <c r="J223" s="98">
        <v>97.178179836763618</v>
      </c>
      <c r="K223" s="97">
        <v>48.177305212762654</v>
      </c>
      <c r="L223" s="29"/>
      <c r="M223" s="15">
        <v>4.1306166095274648</v>
      </c>
      <c r="N223" s="145">
        <v>25</v>
      </c>
      <c r="O223" s="145">
        <v>50</v>
      </c>
      <c r="P223" s="145">
        <v>75</v>
      </c>
      <c r="Q223" s="335">
        <v>100</v>
      </c>
      <c r="R223" s="385">
        <v>-257.92662592189873</v>
      </c>
      <c r="S223" s="86"/>
      <c r="T223" s="397">
        <f t="shared" si="34"/>
        <v>-3.0676529976129286E-2</v>
      </c>
      <c r="U223" s="398">
        <f t="shared" si="35"/>
        <v>-0.18566556083522981</v>
      </c>
      <c r="V223" s="398">
        <f t="shared" si="36"/>
        <v>-0.37133112167045962</v>
      </c>
      <c r="W223" s="398">
        <f t="shared" si="37"/>
        <v>-0.55699668250568946</v>
      </c>
      <c r="X223" s="401">
        <f t="shared" si="38"/>
        <v>-0.74266224334091924</v>
      </c>
      <c r="Y223" s="333"/>
      <c r="Z223" s="334"/>
      <c r="AA223" s="334"/>
      <c r="AB223" s="72"/>
    </row>
    <row r="224" spans="1:28" ht="12.5" x14ac:dyDescent="0.25">
      <c r="A224" s="19">
        <v>609</v>
      </c>
      <c r="B224" s="27" t="s">
        <v>193</v>
      </c>
      <c r="C224" s="19">
        <v>4</v>
      </c>
      <c r="D224" s="20">
        <v>84403</v>
      </c>
      <c r="E224" s="114">
        <v>20.25</v>
      </c>
      <c r="F224" s="125">
        <f t="shared" si="39"/>
        <v>7.6199999999999992</v>
      </c>
      <c r="G224" s="123">
        <f t="shared" si="33"/>
        <v>-12.63</v>
      </c>
      <c r="H224" s="127">
        <v>178.03262363670012</v>
      </c>
      <c r="I224" s="131">
        <v>-88.995056412243244</v>
      </c>
      <c r="J224" s="98">
        <v>-153.56072190392564</v>
      </c>
      <c r="K224" s="97">
        <v>-52.288399570204959</v>
      </c>
      <c r="L224" s="29"/>
      <c r="M224" s="15">
        <v>4.1306166095274506</v>
      </c>
      <c r="N224" s="145">
        <v>-22.438134958266659</v>
      </c>
      <c r="O224" s="145">
        <v>-22.438134958266659</v>
      </c>
      <c r="P224" s="145">
        <v>-22.438134958266659</v>
      </c>
      <c r="Q224" s="335">
        <v>-22.438134958266659</v>
      </c>
      <c r="R224" s="385">
        <v>-111.4331913705099</v>
      </c>
      <c r="S224" s="86"/>
      <c r="T224" s="397">
        <f t="shared" si="34"/>
        <v>-2.320145895258241E-2</v>
      </c>
      <c r="U224" s="398">
        <f t="shared" si="35"/>
        <v>0.1260338386297937</v>
      </c>
      <c r="V224" s="398">
        <f t="shared" si="36"/>
        <v>0.1260338386297937</v>
      </c>
      <c r="W224" s="398">
        <f t="shared" si="37"/>
        <v>0.1260338386297937</v>
      </c>
      <c r="X224" s="401">
        <f t="shared" si="38"/>
        <v>0.1260338386297937</v>
      </c>
      <c r="Y224" s="333"/>
      <c r="Z224" s="334"/>
      <c r="AA224" s="334"/>
      <c r="AB224" s="72"/>
    </row>
    <row r="225" spans="1:28" ht="12.5" x14ac:dyDescent="0.25">
      <c r="A225" s="19">
        <v>611</v>
      </c>
      <c r="B225" s="27" t="s">
        <v>194</v>
      </c>
      <c r="C225" s="19">
        <v>1</v>
      </c>
      <c r="D225" s="20">
        <v>5068</v>
      </c>
      <c r="E225" s="114">
        <v>20.5</v>
      </c>
      <c r="F225" s="125">
        <f t="shared" si="39"/>
        <v>7.8699999999999992</v>
      </c>
      <c r="G225" s="123">
        <f t="shared" si="33"/>
        <v>-12.63</v>
      </c>
      <c r="H225" s="127">
        <v>184.51684787023547</v>
      </c>
      <c r="I225" s="131">
        <v>-111.60637700990733</v>
      </c>
      <c r="J225" s="98">
        <v>226.12612722901679</v>
      </c>
      <c r="K225" s="97">
        <v>2.4394311237133195</v>
      </c>
      <c r="L225" s="29"/>
      <c r="M225" s="15">
        <v>4.1306166095274648</v>
      </c>
      <c r="N225" s="145">
        <v>-8.7256429177387673</v>
      </c>
      <c r="O225" s="145">
        <v>-8.7256429177387673</v>
      </c>
      <c r="P225" s="145">
        <v>-8.7256429177387673</v>
      </c>
      <c r="Q225" s="335">
        <v>-8.7256429177387673</v>
      </c>
      <c r="R225" s="385">
        <v>-120.3320199276461</v>
      </c>
      <c r="S225" s="86"/>
      <c r="T225" s="397">
        <f t="shared" si="34"/>
        <v>-2.2386121685930759E-2</v>
      </c>
      <c r="U225" s="398">
        <f t="shared" si="35"/>
        <v>4.7289139276188052E-2</v>
      </c>
      <c r="V225" s="398">
        <f t="shared" si="36"/>
        <v>4.7289139276188052E-2</v>
      </c>
      <c r="W225" s="398">
        <f t="shared" si="37"/>
        <v>4.7289139276188052E-2</v>
      </c>
      <c r="X225" s="401">
        <f t="shared" si="38"/>
        <v>4.7289139276188052E-2</v>
      </c>
      <c r="Y225" s="333"/>
      <c r="Z225" s="334"/>
      <c r="AA225" s="334"/>
      <c r="AB225" s="72"/>
    </row>
    <row r="226" spans="1:28" ht="12.5" x14ac:dyDescent="0.25">
      <c r="A226" s="19">
        <v>614</v>
      </c>
      <c r="B226" s="27" t="s">
        <v>195</v>
      </c>
      <c r="C226" s="19">
        <v>19</v>
      </c>
      <c r="D226" s="20">
        <v>3237</v>
      </c>
      <c r="E226" s="114">
        <v>21.75</v>
      </c>
      <c r="F226" s="125">
        <f t="shared" si="39"/>
        <v>9.1199999999999992</v>
      </c>
      <c r="G226" s="123">
        <f t="shared" ref="G226:G289" si="40">F226-E226</f>
        <v>-12.63</v>
      </c>
      <c r="H226" s="127">
        <v>124.48410375645634</v>
      </c>
      <c r="I226" s="131">
        <v>-3.068648934206653</v>
      </c>
      <c r="J226" s="98">
        <v>355.59404050052717</v>
      </c>
      <c r="K226" s="97">
        <v>290.89771605316719</v>
      </c>
      <c r="L226" s="29"/>
      <c r="M226" s="15">
        <v>4.1306166095274577</v>
      </c>
      <c r="N226" s="145">
        <v>25.000000000000004</v>
      </c>
      <c r="O226" s="145">
        <v>50</v>
      </c>
      <c r="P226" s="145">
        <v>75</v>
      </c>
      <c r="Q226" s="335">
        <v>100</v>
      </c>
      <c r="R226" s="385">
        <v>96.931351065793351</v>
      </c>
      <c r="S226" s="86"/>
      <c r="T226" s="397">
        <f t="shared" ref="T226:T289" si="41">-M226/$H226</f>
        <v>-3.3181880134741493E-2</v>
      </c>
      <c r="U226" s="398">
        <f t="shared" ref="U226:U289" si="42">-N226/$H226</f>
        <v>-0.20082885481435123</v>
      </c>
      <c r="V226" s="398">
        <f t="shared" ref="V226:V289" si="43">-O226/$H226</f>
        <v>-0.4016577096287024</v>
      </c>
      <c r="W226" s="398">
        <f t="shared" ref="W226:W289" si="44">-P226/$H226</f>
        <v>-0.6024865644430536</v>
      </c>
      <c r="X226" s="401">
        <f t="shared" ref="X226:X289" si="45">-Q226/$H226</f>
        <v>-0.80331541925740479</v>
      </c>
      <c r="Y226" s="333"/>
      <c r="Z226" s="334"/>
      <c r="AA226" s="334"/>
      <c r="AB226" s="72"/>
    </row>
    <row r="227" spans="1:28" ht="12.5" x14ac:dyDescent="0.25">
      <c r="A227" s="19">
        <v>615</v>
      </c>
      <c r="B227" s="27" t="s">
        <v>196</v>
      </c>
      <c r="C227" s="19">
        <v>17</v>
      </c>
      <c r="D227" s="20">
        <v>7990</v>
      </c>
      <c r="E227" s="114">
        <v>20.5</v>
      </c>
      <c r="F227" s="125">
        <f t="shared" si="39"/>
        <v>7.8699999999999992</v>
      </c>
      <c r="G227" s="123">
        <f t="shared" si="40"/>
        <v>-12.63</v>
      </c>
      <c r="H227" s="127">
        <v>123.01434607745071</v>
      </c>
      <c r="I227" s="131">
        <v>110.56206085380629</v>
      </c>
      <c r="J227" s="98">
        <v>249.66053522600819</v>
      </c>
      <c r="K227" s="97">
        <v>86.168243458969556</v>
      </c>
      <c r="L227" s="29"/>
      <c r="M227" s="15">
        <v>4.1306166095274648</v>
      </c>
      <c r="N227" s="145">
        <v>25</v>
      </c>
      <c r="O227" s="145">
        <v>41.892715263691201</v>
      </c>
      <c r="P227" s="145">
        <v>41.892715263691201</v>
      </c>
      <c r="Q227" s="335">
        <v>41.892715263691201</v>
      </c>
      <c r="R227" s="385">
        <v>152.45477611749749</v>
      </c>
      <c r="S227" s="86"/>
      <c r="T227" s="397">
        <f t="shared" si="41"/>
        <v>-3.3578332456661593E-2</v>
      </c>
      <c r="U227" s="398">
        <f t="shared" si="42"/>
        <v>-0.20322832902968749</v>
      </c>
      <c r="V227" s="398">
        <f t="shared" si="43"/>
        <v>-0.34055146086225785</v>
      </c>
      <c r="W227" s="398">
        <f t="shared" si="44"/>
        <v>-0.34055146086225785</v>
      </c>
      <c r="X227" s="401">
        <f t="shared" si="45"/>
        <v>-0.34055146086225785</v>
      </c>
      <c r="Y227" s="333"/>
      <c r="Z227" s="334"/>
      <c r="AA227" s="334"/>
      <c r="AB227" s="72"/>
    </row>
    <row r="228" spans="1:28" ht="12.5" x14ac:dyDescent="0.25">
      <c r="A228" s="19">
        <v>616</v>
      </c>
      <c r="B228" s="27" t="s">
        <v>197</v>
      </c>
      <c r="C228" s="19">
        <v>1</v>
      </c>
      <c r="D228" s="20">
        <v>1899</v>
      </c>
      <c r="E228" s="114">
        <v>21.5</v>
      </c>
      <c r="F228" s="125">
        <f t="shared" ref="F228:F291" si="46">E228-12.63</f>
        <v>8.8699999999999992</v>
      </c>
      <c r="G228" s="123">
        <f t="shared" si="40"/>
        <v>-12.63</v>
      </c>
      <c r="H228" s="127">
        <v>161.59706675263135</v>
      </c>
      <c r="I228" s="131">
        <v>-350.14269819718862</v>
      </c>
      <c r="J228" s="98">
        <v>271.09651764467452</v>
      </c>
      <c r="K228" s="97">
        <v>18.469753920363416</v>
      </c>
      <c r="L228" s="29"/>
      <c r="M228" s="15">
        <v>4.1306166095274648</v>
      </c>
      <c r="N228" s="145">
        <v>25</v>
      </c>
      <c r="O228" s="145">
        <v>50</v>
      </c>
      <c r="P228" s="145">
        <v>53.689787019739583</v>
      </c>
      <c r="Q228" s="335">
        <v>53.689787019739583</v>
      </c>
      <c r="R228" s="385">
        <v>-296.45291117744904</v>
      </c>
      <c r="S228" s="86"/>
      <c r="T228" s="397">
        <f t="shared" si="41"/>
        <v>-2.5561210314853713E-2</v>
      </c>
      <c r="U228" s="398">
        <f t="shared" si="42"/>
        <v>-0.15470577840542959</v>
      </c>
      <c r="V228" s="398">
        <f t="shared" si="43"/>
        <v>-0.30941155681085919</v>
      </c>
      <c r="W228" s="398">
        <f t="shared" si="44"/>
        <v>-0.33224481173242171</v>
      </c>
      <c r="X228" s="401">
        <f t="shared" si="45"/>
        <v>-0.33224481173242171</v>
      </c>
      <c r="Y228" s="333"/>
      <c r="Z228" s="334"/>
      <c r="AA228" s="334"/>
      <c r="AB228" s="72"/>
    </row>
    <row r="229" spans="1:28" ht="12.5" x14ac:dyDescent="0.25">
      <c r="A229" s="19">
        <v>619</v>
      </c>
      <c r="B229" s="27" t="s">
        <v>198</v>
      </c>
      <c r="C229" s="19">
        <v>4</v>
      </c>
      <c r="D229" s="20">
        <v>2896</v>
      </c>
      <c r="E229" s="114">
        <v>22</v>
      </c>
      <c r="F229" s="125">
        <f t="shared" si="46"/>
        <v>9.3699999999999992</v>
      </c>
      <c r="G229" s="123">
        <f t="shared" si="40"/>
        <v>-12.63</v>
      </c>
      <c r="H229" s="127">
        <v>132.24953861212168</v>
      </c>
      <c r="I229" s="131">
        <v>-490.87072720405524</v>
      </c>
      <c r="J229" s="98">
        <v>224.35115226765424</v>
      </c>
      <c r="K229" s="97">
        <v>-19.337441387603548</v>
      </c>
      <c r="L229" s="29"/>
      <c r="M229" s="15">
        <v>4.1306166095274648</v>
      </c>
      <c r="N229" s="145">
        <v>24.209792117667007</v>
      </c>
      <c r="O229" s="145">
        <v>24.209792117667007</v>
      </c>
      <c r="P229" s="145">
        <v>24.209792117667007</v>
      </c>
      <c r="Q229" s="335">
        <v>24.209792117667007</v>
      </c>
      <c r="R229" s="385">
        <v>-466.66093508638824</v>
      </c>
      <c r="S229" s="86"/>
      <c r="T229" s="397">
        <f t="shared" si="41"/>
        <v>-3.1233504879304451E-2</v>
      </c>
      <c r="U229" s="398">
        <f t="shared" si="42"/>
        <v>-0.18306144862004073</v>
      </c>
      <c r="V229" s="398">
        <f t="shared" si="43"/>
        <v>-0.18306144862004073</v>
      </c>
      <c r="W229" s="398">
        <f t="shared" si="44"/>
        <v>-0.18306144862004073</v>
      </c>
      <c r="X229" s="401">
        <f t="shared" si="45"/>
        <v>-0.18306144862004073</v>
      </c>
      <c r="Y229" s="333"/>
      <c r="Z229" s="334"/>
      <c r="AA229" s="334"/>
      <c r="AB229" s="72"/>
    </row>
    <row r="230" spans="1:28" ht="12.5" x14ac:dyDescent="0.25">
      <c r="A230" s="19">
        <v>620</v>
      </c>
      <c r="B230" s="27" t="s">
        <v>199</v>
      </c>
      <c r="C230" s="19">
        <v>18</v>
      </c>
      <c r="D230" s="20">
        <v>2597</v>
      </c>
      <c r="E230" s="114">
        <v>21.5</v>
      </c>
      <c r="F230" s="125">
        <f t="shared" si="46"/>
        <v>8.8699999999999992</v>
      </c>
      <c r="G230" s="123">
        <f t="shared" si="40"/>
        <v>-12.63</v>
      </c>
      <c r="H230" s="127">
        <v>124.89248065693701</v>
      </c>
      <c r="I230" s="131">
        <v>-68.490845902936599</v>
      </c>
      <c r="J230" s="98">
        <v>328.85624728363638</v>
      </c>
      <c r="K230" s="97">
        <v>88.213382570291998</v>
      </c>
      <c r="L230" s="29"/>
      <c r="M230" s="15">
        <v>4.1306166095274648</v>
      </c>
      <c r="N230" s="145">
        <v>-25</v>
      </c>
      <c r="O230" s="145">
        <v>-50</v>
      </c>
      <c r="P230" s="145">
        <v>-75</v>
      </c>
      <c r="Q230" s="335">
        <v>-95.830411761845625</v>
      </c>
      <c r="R230" s="385">
        <v>-164.32125766478222</v>
      </c>
      <c r="S230" s="86"/>
      <c r="T230" s="397">
        <f t="shared" si="41"/>
        <v>-3.3073381101891293E-2</v>
      </c>
      <c r="U230" s="398">
        <f t="shared" si="42"/>
        <v>0.20017217904952714</v>
      </c>
      <c r="V230" s="398">
        <f t="shared" si="43"/>
        <v>0.40034435809905428</v>
      </c>
      <c r="W230" s="398">
        <f t="shared" si="44"/>
        <v>0.60051653714858144</v>
      </c>
      <c r="X230" s="401">
        <f t="shared" si="45"/>
        <v>0.76730329366328298</v>
      </c>
      <c r="Y230" s="333"/>
      <c r="Z230" s="334"/>
      <c r="AA230" s="334"/>
      <c r="AB230" s="72"/>
    </row>
    <row r="231" spans="1:28" ht="12.5" x14ac:dyDescent="0.25">
      <c r="A231" s="19">
        <v>623</v>
      </c>
      <c r="B231" s="27" t="s">
        <v>200</v>
      </c>
      <c r="C231" s="19">
        <v>10</v>
      </c>
      <c r="D231" s="20">
        <v>2197</v>
      </c>
      <c r="E231" s="114">
        <v>19.5</v>
      </c>
      <c r="F231" s="125">
        <f t="shared" si="46"/>
        <v>6.8699999999999992</v>
      </c>
      <c r="G231" s="123">
        <f t="shared" si="40"/>
        <v>-12.63</v>
      </c>
      <c r="H231" s="127">
        <v>145.53907372697586</v>
      </c>
      <c r="I231" s="131">
        <v>87.99946340572464</v>
      </c>
      <c r="J231" s="98">
        <v>192.66442042225341</v>
      </c>
      <c r="K231" s="97">
        <v>-352.31513129255336</v>
      </c>
      <c r="L231" s="29"/>
      <c r="M231" s="15">
        <v>4.1306166095274648</v>
      </c>
      <c r="N231" s="145">
        <v>-25</v>
      </c>
      <c r="O231" s="145">
        <v>-50</v>
      </c>
      <c r="P231" s="145">
        <v>-50.402867255770573</v>
      </c>
      <c r="Q231" s="335">
        <v>-50.402867255770573</v>
      </c>
      <c r="R231" s="385">
        <v>37.596596149954067</v>
      </c>
      <c r="S231" s="86"/>
      <c r="T231" s="397">
        <f t="shared" si="41"/>
        <v>-2.838149579869045E-2</v>
      </c>
      <c r="U231" s="398">
        <f t="shared" si="42"/>
        <v>0.17177517597026054</v>
      </c>
      <c r="V231" s="398">
        <f t="shared" si="43"/>
        <v>0.34355035194052108</v>
      </c>
      <c r="W231" s="398">
        <f t="shared" si="44"/>
        <v>0.34631845569062691</v>
      </c>
      <c r="X231" s="401">
        <f t="shared" si="45"/>
        <v>0.34631845569062691</v>
      </c>
      <c r="Y231" s="333"/>
      <c r="Z231" s="334"/>
      <c r="AA231" s="334"/>
      <c r="AB231" s="72"/>
    </row>
    <row r="232" spans="1:28" ht="12.5" x14ac:dyDescent="0.25">
      <c r="A232" s="19">
        <v>624</v>
      </c>
      <c r="B232" s="27" t="s">
        <v>201</v>
      </c>
      <c r="C232" s="19">
        <v>8</v>
      </c>
      <c r="D232" s="20">
        <v>5187</v>
      </c>
      <c r="E232" s="114">
        <v>20.75</v>
      </c>
      <c r="F232" s="125">
        <f t="shared" si="46"/>
        <v>8.1199999999999992</v>
      </c>
      <c r="G232" s="123">
        <f t="shared" si="40"/>
        <v>-12.63</v>
      </c>
      <c r="H232" s="127">
        <v>184.90483028336283</v>
      </c>
      <c r="I232" s="131">
        <v>49.304998815448926</v>
      </c>
      <c r="J232" s="98">
        <v>13.048718008120204</v>
      </c>
      <c r="K232" s="97">
        <v>-33.06536297904281</v>
      </c>
      <c r="L232" s="29"/>
      <c r="M232" s="15">
        <v>4.1306166095274577</v>
      </c>
      <c r="N232" s="145">
        <v>-25.000000000000014</v>
      </c>
      <c r="O232" s="145">
        <v>-50.000000000000014</v>
      </c>
      <c r="P232" s="145">
        <v>-75.000000000000014</v>
      </c>
      <c r="Q232" s="335">
        <v>-100.00000000000001</v>
      </c>
      <c r="R232" s="385">
        <v>-50.695001184551089</v>
      </c>
      <c r="S232" s="86"/>
      <c r="T232" s="397">
        <f t="shared" si="41"/>
        <v>-2.2339149297491975E-2</v>
      </c>
      <c r="U232" s="398">
        <f t="shared" si="42"/>
        <v>0.13520468860487869</v>
      </c>
      <c r="V232" s="398">
        <f t="shared" si="43"/>
        <v>0.27040937720975733</v>
      </c>
      <c r="W232" s="398">
        <f t="shared" si="44"/>
        <v>0.40561406581463594</v>
      </c>
      <c r="X232" s="401">
        <f t="shared" si="45"/>
        <v>0.54081875441951455</v>
      </c>
      <c r="Y232" s="333"/>
      <c r="Z232" s="334"/>
      <c r="AA232" s="334"/>
      <c r="AB232" s="72"/>
    </row>
    <row r="233" spans="1:28" ht="12.5" x14ac:dyDescent="0.25">
      <c r="A233" s="19">
        <v>625</v>
      </c>
      <c r="B233" s="27" t="s">
        <v>202</v>
      </c>
      <c r="C233" s="19">
        <v>17</v>
      </c>
      <c r="D233" s="20">
        <v>3146</v>
      </c>
      <c r="E233" s="114">
        <v>20.75</v>
      </c>
      <c r="F233" s="125">
        <f t="shared" si="46"/>
        <v>8.1199999999999992</v>
      </c>
      <c r="G233" s="123">
        <f t="shared" si="40"/>
        <v>-12.63</v>
      </c>
      <c r="H233" s="127">
        <v>151.65269683294764</v>
      </c>
      <c r="I233" s="131">
        <v>82.660029849641433</v>
      </c>
      <c r="J233" s="98">
        <v>816.24839724826802</v>
      </c>
      <c r="K233" s="97">
        <v>-98.955561872482804</v>
      </c>
      <c r="L233" s="29"/>
      <c r="M233" s="15">
        <v>4.1306166095274648</v>
      </c>
      <c r="N233" s="145">
        <v>-25</v>
      </c>
      <c r="O233" s="145">
        <v>-50</v>
      </c>
      <c r="P233" s="145">
        <v>-75</v>
      </c>
      <c r="Q233" s="335">
        <v>-100</v>
      </c>
      <c r="R233" s="385">
        <v>-17.339970150358567</v>
      </c>
      <c r="S233" s="86"/>
      <c r="T233" s="397">
        <f t="shared" si="41"/>
        <v>-2.7237343586955974E-2</v>
      </c>
      <c r="U233" s="398">
        <f t="shared" si="42"/>
        <v>0.16485034900196097</v>
      </c>
      <c r="V233" s="398">
        <f t="shared" si="43"/>
        <v>0.32970069800392193</v>
      </c>
      <c r="W233" s="398">
        <f t="shared" si="44"/>
        <v>0.49455104700588293</v>
      </c>
      <c r="X233" s="401">
        <f t="shared" si="45"/>
        <v>0.65940139600784387</v>
      </c>
      <c r="Y233" s="333"/>
      <c r="Z233" s="334"/>
      <c r="AA233" s="334"/>
      <c r="AB233" s="72"/>
    </row>
    <row r="234" spans="1:28" ht="12.5" x14ac:dyDescent="0.25">
      <c r="A234" s="19">
        <v>626</v>
      </c>
      <c r="B234" s="27" t="s">
        <v>203</v>
      </c>
      <c r="C234" s="19">
        <v>17</v>
      </c>
      <c r="D234" s="20">
        <v>5248</v>
      </c>
      <c r="E234" s="114">
        <v>21.75</v>
      </c>
      <c r="F234" s="125">
        <f t="shared" si="46"/>
        <v>9.1199999999999992</v>
      </c>
      <c r="G234" s="123">
        <f t="shared" si="40"/>
        <v>-12.63</v>
      </c>
      <c r="H234" s="127">
        <v>144.74914838066968</v>
      </c>
      <c r="I234" s="131">
        <v>-521.64006639508784</v>
      </c>
      <c r="J234" s="98">
        <v>-355.95850281783902</v>
      </c>
      <c r="K234" s="97">
        <v>121.54324617476215</v>
      </c>
      <c r="L234" s="29"/>
      <c r="M234" s="15">
        <v>4.1306166095274648</v>
      </c>
      <c r="N234" s="145">
        <v>25</v>
      </c>
      <c r="O234" s="145">
        <v>50</v>
      </c>
      <c r="P234" s="145">
        <v>75</v>
      </c>
      <c r="Q234" s="335">
        <v>85.791876121155838</v>
      </c>
      <c r="R234" s="385">
        <v>-435.848190273932</v>
      </c>
      <c r="S234" s="86"/>
      <c r="T234" s="397">
        <f t="shared" si="41"/>
        <v>-2.8536379355162286E-2</v>
      </c>
      <c r="U234" s="398">
        <f t="shared" si="42"/>
        <v>-0.17271258780917698</v>
      </c>
      <c r="V234" s="398">
        <f t="shared" si="43"/>
        <v>-0.34542517561835395</v>
      </c>
      <c r="W234" s="398">
        <f t="shared" si="44"/>
        <v>-0.51813776342753093</v>
      </c>
      <c r="X234" s="401">
        <f t="shared" si="45"/>
        <v>-0.59269347751556645</v>
      </c>
      <c r="Y234" s="333"/>
      <c r="Z234" s="334"/>
      <c r="AA234" s="334"/>
      <c r="AB234" s="72"/>
    </row>
    <row r="235" spans="1:28" ht="12.5" x14ac:dyDescent="0.25">
      <c r="A235" s="19">
        <v>630</v>
      </c>
      <c r="B235" s="27" t="s">
        <v>204</v>
      </c>
      <c r="C235" s="19">
        <v>17</v>
      </c>
      <c r="D235" s="20">
        <v>1557</v>
      </c>
      <c r="E235" s="114">
        <v>19.75</v>
      </c>
      <c r="F235" s="125">
        <f t="shared" si="46"/>
        <v>7.1199999999999992</v>
      </c>
      <c r="G235" s="123">
        <f t="shared" si="40"/>
        <v>-12.63</v>
      </c>
      <c r="H235" s="127">
        <v>135.43385075014615</v>
      </c>
      <c r="I235" s="131">
        <v>-108.65796299455789</v>
      </c>
      <c r="J235" s="98">
        <v>-132.45279377304368</v>
      </c>
      <c r="K235" s="97">
        <v>162.29213308374946</v>
      </c>
      <c r="L235" s="29"/>
      <c r="M235" s="15">
        <v>4.1306166095274648</v>
      </c>
      <c r="N235" s="145">
        <v>25.000000000000014</v>
      </c>
      <c r="O235" s="145">
        <v>50.000000000000014</v>
      </c>
      <c r="P235" s="145">
        <v>75.000000000000014</v>
      </c>
      <c r="Q235" s="335">
        <v>100.00000000000001</v>
      </c>
      <c r="R235" s="385">
        <v>-8.6579629945578773</v>
      </c>
      <c r="S235" s="86"/>
      <c r="T235" s="397">
        <f t="shared" si="41"/>
        <v>-3.0499144686861143E-2</v>
      </c>
      <c r="U235" s="398">
        <f t="shared" si="42"/>
        <v>-0.18459196029300701</v>
      </c>
      <c r="V235" s="398">
        <f t="shared" si="43"/>
        <v>-0.3691839205860139</v>
      </c>
      <c r="W235" s="398">
        <f t="shared" si="44"/>
        <v>-0.55377588087902074</v>
      </c>
      <c r="X235" s="401">
        <f t="shared" si="45"/>
        <v>-0.73836784117202769</v>
      </c>
      <c r="Y235" s="333"/>
      <c r="Z235" s="334"/>
      <c r="AA235" s="334"/>
      <c r="AB235" s="72"/>
    </row>
    <row r="236" spans="1:28" ht="12.5" x14ac:dyDescent="0.25">
      <c r="A236" s="19">
        <v>631</v>
      </c>
      <c r="B236" s="27" t="s">
        <v>205</v>
      </c>
      <c r="C236" s="19">
        <v>2</v>
      </c>
      <c r="D236" s="20">
        <v>2028</v>
      </c>
      <c r="E236" s="114">
        <v>21.75</v>
      </c>
      <c r="F236" s="125">
        <f t="shared" si="46"/>
        <v>9.1199999999999992</v>
      </c>
      <c r="G236" s="123">
        <f t="shared" si="40"/>
        <v>-12.63</v>
      </c>
      <c r="H236" s="127">
        <v>172.21184124018134</v>
      </c>
      <c r="I236" s="131">
        <v>39.517725945458629</v>
      </c>
      <c r="J236" s="98">
        <v>183.23290142492732</v>
      </c>
      <c r="K236" s="97">
        <v>-87.081050221517501</v>
      </c>
      <c r="L236" s="29"/>
      <c r="M236" s="15">
        <v>4.1306166095274577</v>
      </c>
      <c r="N236" s="145">
        <v>-25</v>
      </c>
      <c r="O236" s="145">
        <v>-50</v>
      </c>
      <c r="P236" s="145">
        <v>-75</v>
      </c>
      <c r="Q236" s="335">
        <v>-78.394937543270103</v>
      </c>
      <c r="R236" s="385">
        <v>-38.877211597811474</v>
      </c>
      <c r="S236" s="86"/>
      <c r="T236" s="397">
        <f t="shared" si="41"/>
        <v>-2.3985671251064246E-2</v>
      </c>
      <c r="U236" s="398">
        <f t="shared" si="42"/>
        <v>0.14517004068920478</v>
      </c>
      <c r="V236" s="398">
        <f t="shared" si="43"/>
        <v>0.29034008137840955</v>
      </c>
      <c r="W236" s="398">
        <f t="shared" si="44"/>
        <v>0.43551012206761436</v>
      </c>
      <c r="X236" s="401">
        <f t="shared" si="45"/>
        <v>0.45522385091936757</v>
      </c>
      <c r="Y236" s="333"/>
      <c r="Z236" s="334"/>
      <c r="AA236" s="334"/>
      <c r="AB236" s="72"/>
    </row>
    <row r="237" spans="1:28" ht="12.5" x14ac:dyDescent="0.25">
      <c r="A237" s="19">
        <v>635</v>
      </c>
      <c r="B237" s="27" t="s">
        <v>206</v>
      </c>
      <c r="C237" s="19">
        <v>6</v>
      </c>
      <c r="D237" s="20">
        <v>6499</v>
      </c>
      <c r="E237" s="114">
        <v>21.5</v>
      </c>
      <c r="F237" s="125">
        <f t="shared" si="46"/>
        <v>8.8699999999999992</v>
      </c>
      <c r="G237" s="123">
        <f t="shared" si="40"/>
        <v>-12.63</v>
      </c>
      <c r="H237" s="127">
        <v>155.6918565045043</v>
      </c>
      <c r="I237" s="131">
        <v>-129.39061067604155</v>
      </c>
      <c r="J237" s="98">
        <v>91.29477350056483</v>
      </c>
      <c r="K237" s="97">
        <v>-88.81898436054361</v>
      </c>
      <c r="L237" s="29"/>
      <c r="M237" s="15">
        <v>4.1306166095274648</v>
      </c>
      <c r="N237" s="145">
        <v>25</v>
      </c>
      <c r="O237" s="145">
        <v>26.347156903872289</v>
      </c>
      <c r="P237" s="145">
        <v>26.347156903872289</v>
      </c>
      <c r="Q237" s="335">
        <v>26.347156903872289</v>
      </c>
      <c r="R237" s="385">
        <v>-103.04345377216926</v>
      </c>
      <c r="S237" s="86"/>
      <c r="T237" s="397">
        <f t="shared" si="41"/>
        <v>-2.6530717163154659E-2</v>
      </c>
      <c r="U237" s="398">
        <f t="shared" si="42"/>
        <v>-0.16057358786313097</v>
      </c>
      <c r="V237" s="398">
        <f t="shared" si="43"/>
        <v>-0.16922630056190538</v>
      </c>
      <c r="W237" s="398">
        <f t="shared" si="44"/>
        <v>-0.16922630056190538</v>
      </c>
      <c r="X237" s="401">
        <f t="shared" si="45"/>
        <v>-0.16922630056190538</v>
      </c>
      <c r="Y237" s="333"/>
      <c r="Z237" s="334"/>
      <c r="AA237" s="334"/>
      <c r="AB237" s="72"/>
    </row>
    <row r="238" spans="1:28" ht="12.5" x14ac:dyDescent="0.25">
      <c r="A238" s="19">
        <v>636</v>
      </c>
      <c r="B238" s="27" t="s">
        <v>207</v>
      </c>
      <c r="C238" s="19">
        <v>2</v>
      </c>
      <c r="D238" s="20">
        <v>8333</v>
      </c>
      <c r="E238" s="114">
        <v>21.25</v>
      </c>
      <c r="F238" s="125">
        <f t="shared" si="46"/>
        <v>8.6199999999999992</v>
      </c>
      <c r="G238" s="123">
        <f t="shared" si="40"/>
        <v>-12.63</v>
      </c>
      <c r="H238" s="127">
        <v>149.10990407133687</v>
      </c>
      <c r="I238" s="131">
        <v>10.750577456840558</v>
      </c>
      <c r="J238" s="98">
        <v>165.19451213321437</v>
      </c>
      <c r="K238" s="97">
        <v>98.401044895771491</v>
      </c>
      <c r="L238" s="29"/>
      <c r="M238" s="15">
        <v>4.1306166095274577</v>
      </c>
      <c r="N238" s="145">
        <v>10.382871667909141</v>
      </c>
      <c r="O238" s="145">
        <v>10.382871667909141</v>
      </c>
      <c r="P238" s="145">
        <v>10.382871667909141</v>
      </c>
      <c r="Q238" s="335">
        <v>10.382871667909141</v>
      </c>
      <c r="R238" s="385">
        <v>21.133449124749699</v>
      </c>
      <c r="S238" s="86"/>
      <c r="T238" s="397">
        <f t="shared" si="41"/>
        <v>-2.7701825946794895E-2</v>
      </c>
      <c r="U238" s="398">
        <f t="shared" si="42"/>
        <v>-6.9632340873492807E-2</v>
      </c>
      <c r="V238" s="398">
        <f t="shared" si="43"/>
        <v>-6.9632340873492807E-2</v>
      </c>
      <c r="W238" s="398">
        <f t="shared" si="44"/>
        <v>-6.9632340873492807E-2</v>
      </c>
      <c r="X238" s="401">
        <f t="shared" si="45"/>
        <v>-6.9632340873492807E-2</v>
      </c>
      <c r="Y238" s="333"/>
      <c r="Z238" s="334"/>
      <c r="AA238" s="334"/>
      <c r="AB238" s="72"/>
    </row>
    <row r="239" spans="1:28" ht="12.5" x14ac:dyDescent="0.25">
      <c r="A239" s="19">
        <v>638</v>
      </c>
      <c r="B239" s="27" t="s">
        <v>208</v>
      </c>
      <c r="C239" s="19">
        <v>1</v>
      </c>
      <c r="D239" s="20">
        <v>50262</v>
      </c>
      <c r="E239" s="114">
        <v>19.75</v>
      </c>
      <c r="F239" s="125">
        <f t="shared" si="46"/>
        <v>7.1199999999999992</v>
      </c>
      <c r="G239" s="123">
        <f t="shared" si="40"/>
        <v>-12.63</v>
      </c>
      <c r="H239" s="127">
        <v>214.45040906995661</v>
      </c>
      <c r="I239" s="131">
        <v>192.68963003296486</v>
      </c>
      <c r="J239" s="98">
        <v>-48.101900406485065</v>
      </c>
      <c r="K239" s="97">
        <v>-17.722004313088831</v>
      </c>
      <c r="L239" s="29"/>
      <c r="M239" s="15">
        <v>4.1306166095274648</v>
      </c>
      <c r="N239" s="145">
        <v>-25</v>
      </c>
      <c r="O239" s="145">
        <v>-50</v>
      </c>
      <c r="P239" s="145">
        <v>-75</v>
      </c>
      <c r="Q239" s="335">
        <v>-100</v>
      </c>
      <c r="R239" s="385">
        <v>92.689630032964857</v>
      </c>
      <c r="S239" s="86"/>
      <c r="T239" s="397">
        <f t="shared" si="41"/>
        <v>-1.9261406995871023E-2</v>
      </c>
      <c r="U239" s="398">
        <f t="shared" si="42"/>
        <v>0.11657706836942737</v>
      </c>
      <c r="V239" s="398">
        <f t="shared" si="43"/>
        <v>0.23315413673885474</v>
      </c>
      <c r="W239" s="398">
        <f t="shared" si="44"/>
        <v>0.34973120510828215</v>
      </c>
      <c r="X239" s="401">
        <f t="shared" si="45"/>
        <v>0.46630827347770948</v>
      </c>
      <c r="Y239" s="333"/>
      <c r="Z239" s="334"/>
      <c r="AA239" s="334"/>
      <c r="AB239" s="72"/>
    </row>
    <row r="240" spans="1:28" ht="12.5" x14ac:dyDescent="0.25">
      <c r="A240" s="19">
        <v>678</v>
      </c>
      <c r="B240" s="27" t="s">
        <v>209</v>
      </c>
      <c r="C240" s="19">
        <v>17</v>
      </c>
      <c r="D240" s="20">
        <v>24811</v>
      </c>
      <c r="E240" s="114">
        <v>21</v>
      </c>
      <c r="F240" s="125">
        <f t="shared" si="46"/>
        <v>8.3699999999999992</v>
      </c>
      <c r="G240" s="123">
        <f t="shared" si="40"/>
        <v>-12.63</v>
      </c>
      <c r="H240" s="127">
        <v>170.73292490270654</v>
      </c>
      <c r="I240" s="131">
        <v>138.59534151986963</v>
      </c>
      <c r="J240" s="98">
        <v>399.38839853992056</v>
      </c>
      <c r="K240" s="97">
        <v>-69.640931238293376</v>
      </c>
      <c r="L240" s="29"/>
      <c r="M240" s="15">
        <v>4.1306166095274648</v>
      </c>
      <c r="N240" s="145">
        <v>4.5140976162602442</v>
      </c>
      <c r="O240" s="145">
        <v>4.5140976162602442</v>
      </c>
      <c r="P240" s="145">
        <v>4.5140976162602442</v>
      </c>
      <c r="Q240" s="335">
        <v>4.5140976162602442</v>
      </c>
      <c r="R240" s="385">
        <v>143.10943913612988</v>
      </c>
      <c r="S240" s="86"/>
      <c r="T240" s="397">
        <f t="shared" si="41"/>
        <v>-2.4193439032812961E-2</v>
      </c>
      <c r="U240" s="398">
        <f t="shared" si="42"/>
        <v>-2.6439526054114267E-2</v>
      </c>
      <c r="V240" s="398">
        <f t="shared" si="43"/>
        <v>-2.6439526054114267E-2</v>
      </c>
      <c r="W240" s="398">
        <f t="shared" si="44"/>
        <v>-2.6439526054114267E-2</v>
      </c>
      <c r="X240" s="401">
        <f t="shared" si="45"/>
        <v>-2.6439526054114267E-2</v>
      </c>
      <c r="Y240" s="333"/>
      <c r="Z240" s="334"/>
      <c r="AA240" s="334"/>
      <c r="AB240" s="72"/>
    </row>
    <row r="241" spans="1:28" ht="12.5" x14ac:dyDescent="0.25">
      <c r="A241" s="19">
        <v>680</v>
      </c>
      <c r="B241" s="27" t="s">
        <v>210</v>
      </c>
      <c r="C241" s="19">
        <v>2</v>
      </c>
      <c r="D241" s="20">
        <v>24178</v>
      </c>
      <c r="E241" s="114">
        <v>19.75</v>
      </c>
      <c r="F241" s="125">
        <f t="shared" si="46"/>
        <v>7.1199999999999992</v>
      </c>
      <c r="G241" s="123">
        <f t="shared" si="40"/>
        <v>-12.63</v>
      </c>
      <c r="H241" s="127">
        <v>197.68451865889782</v>
      </c>
      <c r="I241" s="131">
        <v>-113.28842168965788</v>
      </c>
      <c r="J241" s="98">
        <v>49.271629468400484</v>
      </c>
      <c r="K241" s="97">
        <v>-59.232604270278124</v>
      </c>
      <c r="L241" s="29"/>
      <c r="M241" s="15">
        <v>4.1306166095274506</v>
      </c>
      <c r="N241" s="145">
        <v>16.838569042939014</v>
      </c>
      <c r="O241" s="145">
        <v>16.838569042939014</v>
      </c>
      <c r="P241" s="145">
        <v>16.838569042939014</v>
      </c>
      <c r="Q241" s="335">
        <v>16.838569042939014</v>
      </c>
      <c r="R241" s="385">
        <v>-96.449852646718867</v>
      </c>
      <c r="S241" s="86"/>
      <c r="T241" s="397">
        <f t="shared" si="41"/>
        <v>-2.0894992878298064E-2</v>
      </c>
      <c r="U241" s="398">
        <f t="shared" si="42"/>
        <v>-8.5178997106969995E-2</v>
      </c>
      <c r="V241" s="398">
        <f t="shared" si="43"/>
        <v>-8.5178997106969995E-2</v>
      </c>
      <c r="W241" s="398">
        <f t="shared" si="44"/>
        <v>-8.5178997106969995E-2</v>
      </c>
      <c r="X241" s="401">
        <f t="shared" si="45"/>
        <v>-8.5178997106969995E-2</v>
      </c>
      <c r="Y241" s="333"/>
      <c r="Z241" s="334"/>
      <c r="AA241" s="334"/>
      <c r="AB241" s="72"/>
    </row>
    <row r="242" spans="1:28" ht="12.5" x14ac:dyDescent="0.25">
      <c r="A242" s="19">
        <v>681</v>
      </c>
      <c r="B242" s="27" t="s">
        <v>211</v>
      </c>
      <c r="C242" s="19">
        <v>10</v>
      </c>
      <c r="D242" s="20">
        <v>3514</v>
      </c>
      <c r="E242" s="114">
        <v>22</v>
      </c>
      <c r="F242" s="125">
        <f t="shared" si="46"/>
        <v>9.3699999999999992</v>
      </c>
      <c r="G242" s="123">
        <f t="shared" si="40"/>
        <v>-12.63</v>
      </c>
      <c r="H242" s="127">
        <v>132.93473460935951</v>
      </c>
      <c r="I242" s="131">
        <v>60.114856468783941</v>
      </c>
      <c r="J242" s="98">
        <v>28.161174917807692</v>
      </c>
      <c r="K242" s="97">
        <v>25.940110556635855</v>
      </c>
      <c r="L242" s="29"/>
      <c r="M242" s="15">
        <v>4.1306166095274506</v>
      </c>
      <c r="N242" s="145">
        <v>-12.87472873324328</v>
      </c>
      <c r="O242" s="145">
        <v>-12.87472873324328</v>
      </c>
      <c r="P242" s="145">
        <v>-12.87472873324328</v>
      </c>
      <c r="Q242" s="335">
        <v>-12.87472873324328</v>
      </c>
      <c r="R242" s="385">
        <v>47.240127735540661</v>
      </c>
      <c r="S242" s="86"/>
      <c r="T242" s="397">
        <f t="shared" si="41"/>
        <v>-3.1072515559350485E-2</v>
      </c>
      <c r="U242" s="398">
        <f t="shared" si="42"/>
        <v>9.6849997640397076E-2</v>
      </c>
      <c r="V242" s="398">
        <f t="shared" si="43"/>
        <v>9.6849997640397076E-2</v>
      </c>
      <c r="W242" s="398">
        <f t="shared" si="44"/>
        <v>9.6849997640397076E-2</v>
      </c>
      <c r="X242" s="401">
        <f t="shared" si="45"/>
        <v>9.6849997640397076E-2</v>
      </c>
      <c r="Y242" s="333"/>
      <c r="Z242" s="334"/>
      <c r="AA242" s="334"/>
      <c r="AB242" s="72"/>
    </row>
    <row r="243" spans="1:28" ht="12.5" x14ac:dyDescent="0.25">
      <c r="A243" s="19">
        <v>683</v>
      </c>
      <c r="B243" s="27" t="s">
        <v>212</v>
      </c>
      <c r="C243" s="19">
        <v>19</v>
      </c>
      <c r="D243" s="20">
        <v>3896</v>
      </c>
      <c r="E243" s="114">
        <v>19.75</v>
      </c>
      <c r="F243" s="125">
        <f t="shared" si="46"/>
        <v>7.1199999999999992</v>
      </c>
      <c r="G243" s="123">
        <f t="shared" si="40"/>
        <v>-12.63</v>
      </c>
      <c r="H243" s="127">
        <v>119.5487521052996</v>
      </c>
      <c r="I243" s="131">
        <v>68.582579523933106</v>
      </c>
      <c r="J243" s="98">
        <v>495.09089808749712</v>
      </c>
      <c r="K243" s="97">
        <v>123.55239515454372</v>
      </c>
      <c r="L243" s="29"/>
      <c r="M243" s="15">
        <v>4.1306166095274648</v>
      </c>
      <c r="N243" s="145">
        <v>-25</v>
      </c>
      <c r="O243" s="145">
        <v>-30.991724609571861</v>
      </c>
      <c r="P243" s="145">
        <v>-30.991724609571861</v>
      </c>
      <c r="Q243" s="335">
        <v>-30.991724609571861</v>
      </c>
      <c r="R243" s="385">
        <v>37.590854914361245</v>
      </c>
      <c r="S243" s="86"/>
      <c r="T243" s="397">
        <f t="shared" si="41"/>
        <v>-3.4551733387306133E-2</v>
      </c>
      <c r="U243" s="398">
        <f t="shared" si="42"/>
        <v>0.20911970689564185</v>
      </c>
      <c r="V243" s="398">
        <f t="shared" si="43"/>
        <v>0.25923921466176475</v>
      </c>
      <c r="W243" s="398">
        <f t="shared" si="44"/>
        <v>0.25923921466176475</v>
      </c>
      <c r="X243" s="401">
        <f t="shared" si="45"/>
        <v>0.25923921466176475</v>
      </c>
      <c r="Y243" s="333"/>
      <c r="Z243" s="334"/>
      <c r="AA243" s="334"/>
      <c r="AB243" s="72"/>
    </row>
    <row r="244" spans="1:28" ht="12.5" x14ac:dyDescent="0.25">
      <c r="A244" s="19">
        <v>684</v>
      </c>
      <c r="B244" s="27" t="s">
        <v>213</v>
      </c>
      <c r="C244" s="19">
        <v>4</v>
      </c>
      <c r="D244" s="20">
        <v>39360</v>
      </c>
      <c r="E244" s="114">
        <v>21</v>
      </c>
      <c r="F244" s="125">
        <f t="shared" si="46"/>
        <v>8.3699999999999992</v>
      </c>
      <c r="G244" s="123">
        <f t="shared" si="40"/>
        <v>-12.63</v>
      </c>
      <c r="H244" s="127">
        <v>206.68253283115271</v>
      </c>
      <c r="I244" s="131">
        <v>56.036927776320312</v>
      </c>
      <c r="J244" s="98">
        <v>-119.65970967371396</v>
      </c>
      <c r="K244" s="97">
        <v>-64.600712115056581</v>
      </c>
      <c r="L244" s="29"/>
      <c r="M244" s="15">
        <v>4.1306166095274577</v>
      </c>
      <c r="N244" s="145">
        <v>-25.000000000000007</v>
      </c>
      <c r="O244" s="145">
        <v>-50.000000000000007</v>
      </c>
      <c r="P244" s="145">
        <v>-75</v>
      </c>
      <c r="Q244" s="335">
        <v>-100</v>
      </c>
      <c r="R244" s="385">
        <v>-43.963072223679696</v>
      </c>
      <c r="S244" s="86"/>
      <c r="T244" s="397">
        <f t="shared" si="41"/>
        <v>-1.9985320253946785E-2</v>
      </c>
      <c r="U244" s="398">
        <f t="shared" si="42"/>
        <v>0.12095845574150919</v>
      </c>
      <c r="V244" s="398">
        <f t="shared" si="43"/>
        <v>0.24191691148301836</v>
      </c>
      <c r="W244" s="398">
        <f t="shared" si="44"/>
        <v>0.36287536722452751</v>
      </c>
      <c r="X244" s="401">
        <f t="shared" si="45"/>
        <v>0.48383382296603666</v>
      </c>
      <c r="Y244" s="333"/>
      <c r="Z244" s="334"/>
      <c r="AA244" s="334"/>
      <c r="AB244" s="72"/>
    </row>
    <row r="245" spans="1:28" ht="12.5" x14ac:dyDescent="0.25">
      <c r="A245" s="19">
        <v>686</v>
      </c>
      <c r="B245" s="27" t="s">
        <v>214</v>
      </c>
      <c r="C245" s="19">
        <v>11</v>
      </c>
      <c r="D245" s="20">
        <v>3196</v>
      </c>
      <c r="E245" s="114">
        <v>22</v>
      </c>
      <c r="F245" s="125">
        <f t="shared" si="46"/>
        <v>9.3699999999999992</v>
      </c>
      <c r="G245" s="123">
        <f t="shared" si="40"/>
        <v>-12.63</v>
      </c>
      <c r="H245" s="127">
        <v>134.93868402739284</v>
      </c>
      <c r="I245" s="131">
        <v>-502.36788015395814</v>
      </c>
      <c r="J245" s="98">
        <v>596.47711680157283</v>
      </c>
      <c r="K245" s="97">
        <v>-208.41680821997545</v>
      </c>
      <c r="L245" s="29"/>
      <c r="M245" s="15">
        <v>4.1306166095274648</v>
      </c>
      <c r="N245" s="145">
        <v>25</v>
      </c>
      <c r="O245" s="145">
        <v>50</v>
      </c>
      <c r="P245" s="145">
        <v>75</v>
      </c>
      <c r="Q245" s="335">
        <v>100</v>
      </c>
      <c r="R245" s="385">
        <v>-402.36788015395814</v>
      </c>
      <c r="S245" s="86"/>
      <c r="T245" s="397">
        <f t="shared" si="41"/>
        <v>-3.0611063382602284E-2</v>
      </c>
      <c r="U245" s="398">
        <f t="shared" si="42"/>
        <v>-0.18526933310632365</v>
      </c>
      <c r="V245" s="398">
        <f t="shared" si="43"/>
        <v>-0.37053866621264731</v>
      </c>
      <c r="W245" s="398">
        <f t="shared" si="44"/>
        <v>-0.55580799931897096</v>
      </c>
      <c r="X245" s="401">
        <f t="shared" si="45"/>
        <v>-0.74107733242529461</v>
      </c>
      <c r="Y245" s="333"/>
      <c r="Z245" s="334"/>
      <c r="AA245" s="334"/>
      <c r="AB245" s="72"/>
    </row>
    <row r="246" spans="1:28" ht="12.5" x14ac:dyDescent="0.25">
      <c r="A246" s="19">
        <v>687</v>
      </c>
      <c r="B246" s="27" t="s">
        <v>215</v>
      </c>
      <c r="C246" s="19">
        <v>11</v>
      </c>
      <c r="D246" s="20">
        <v>1651</v>
      </c>
      <c r="E246" s="114">
        <v>22</v>
      </c>
      <c r="F246" s="125">
        <f t="shared" si="46"/>
        <v>9.3699999999999992</v>
      </c>
      <c r="G246" s="123">
        <f t="shared" si="40"/>
        <v>-12.63</v>
      </c>
      <c r="H246" s="127">
        <v>117.57765255945914</v>
      </c>
      <c r="I246" s="131">
        <v>-158.37331422355516</v>
      </c>
      <c r="J246" s="98">
        <v>-285.65347645278575</v>
      </c>
      <c r="K246" s="97">
        <v>-8.6139309474568222</v>
      </c>
      <c r="L246" s="29"/>
      <c r="M246" s="15">
        <v>4.1306166095274648</v>
      </c>
      <c r="N246" s="145">
        <v>25</v>
      </c>
      <c r="O246" s="145">
        <v>50</v>
      </c>
      <c r="P246" s="145">
        <v>75</v>
      </c>
      <c r="Q246" s="335">
        <v>100</v>
      </c>
      <c r="R246" s="385">
        <v>-58.373314223555163</v>
      </c>
      <c r="S246" s="86"/>
      <c r="T246" s="397">
        <f t="shared" si="41"/>
        <v>-3.5130966808838163E-2</v>
      </c>
      <c r="U246" s="398">
        <f t="shared" si="42"/>
        <v>-0.2126254390676619</v>
      </c>
      <c r="V246" s="398">
        <f t="shared" si="43"/>
        <v>-0.42525087813532381</v>
      </c>
      <c r="W246" s="398">
        <f t="shared" si="44"/>
        <v>-0.63787631720298565</v>
      </c>
      <c r="X246" s="401">
        <f t="shared" si="45"/>
        <v>-0.85050175627064761</v>
      </c>
      <c r="Y246" s="333"/>
      <c r="Z246" s="334"/>
      <c r="AA246" s="334"/>
      <c r="AB246" s="72"/>
    </row>
    <row r="247" spans="1:28" ht="12.5" x14ac:dyDescent="0.25">
      <c r="A247" s="19">
        <v>689</v>
      </c>
      <c r="B247" s="27" t="s">
        <v>216</v>
      </c>
      <c r="C247" s="19">
        <v>9</v>
      </c>
      <c r="D247" s="20">
        <v>3335</v>
      </c>
      <c r="E247" s="114">
        <v>20.5</v>
      </c>
      <c r="F247" s="125">
        <f t="shared" si="46"/>
        <v>7.8699999999999992</v>
      </c>
      <c r="G247" s="123">
        <f t="shared" si="40"/>
        <v>-12.63</v>
      </c>
      <c r="H247" s="127">
        <v>158.14969262509788</v>
      </c>
      <c r="I247" s="131">
        <v>-497.60261183354163</v>
      </c>
      <c r="J247" s="98">
        <v>-8.424499792259514</v>
      </c>
      <c r="K247" s="97">
        <v>-289.0330523959085</v>
      </c>
      <c r="L247" s="29"/>
      <c r="M247" s="15">
        <v>4.1306166095274648</v>
      </c>
      <c r="N247" s="145">
        <v>-25.000000000000057</v>
      </c>
      <c r="O247" s="145">
        <v>-50.000000000000057</v>
      </c>
      <c r="P247" s="145">
        <v>-74.774624077046326</v>
      </c>
      <c r="Q247" s="335">
        <v>-74.774624077046326</v>
      </c>
      <c r="R247" s="385">
        <v>-572.37723591058796</v>
      </c>
      <c r="S247" s="86"/>
      <c r="T247" s="397">
        <f t="shared" si="41"/>
        <v>-2.6118397961855718E-2</v>
      </c>
      <c r="U247" s="398">
        <f t="shared" si="42"/>
        <v>0.1580780815000625</v>
      </c>
      <c r="V247" s="398">
        <f t="shared" si="43"/>
        <v>0.31615616300012467</v>
      </c>
      <c r="W247" s="398">
        <f t="shared" si="44"/>
        <v>0.47280916475951351</v>
      </c>
      <c r="X247" s="401">
        <f t="shared" si="45"/>
        <v>0.47280916475951351</v>
      </c>
      <c r="Y247" s="333"/>
      <c r="Z247" s="334"/>
      <c r="AA247" s="334"/>
      <c r="AB247" s="72"/>
    </row>
    <row r="248" spans="1:28" ht="12.5" x14ac:dyDescent="0.25">
      <c r="A248" s="19">
        <v>691</v>
      </c>
      <c r="B248" s="27" t="s">
        <v>217</v>
      </c>
      <c r="C248" s="19">
        <v>17</v>
      </c>
      <c r="D248" s="20">
        <v>2743</v>
      </c>
      <c r="E248" s="114">
        <v>22.5</v>
      </c>
      <c r="F248" s="125">
        <f t="shared" si="46"/>
        <v>9.8699999999999992</v>
      </c>
      <c r="G248" s="123">
        <f t="shared" si="40"/>
        <v>-12.63</v>
      </c>
      <c r="H248" s="127">
        <v>125.47189290155914</v>
      </c>
      <c r="I248" s="131">
        <v>-347.37672181847137</v>
      </c>
      <c r="J248" s="98">
        <v>140.14612927648756</v>
      </c>
      <c r="K248" s="97">
        <v>132.24393090370197</v>
      </c>
      <c r="L248" s="29"/>
      <c r="M248" s="15">
        <v>4.1306166095274648</v>
      </c>
      <c r="N248" s="145">
        <v>25</v>
      </c>
      <c r="O248" s="145">
        <v>50</v>
      </c>
      <c r="P248" s="145">
        <v>75</v>
      </c>
      <c r="Q248" s="335">
        <v>100</v>
      </c>
      <c r="R248" s="385">
        <v>-247.37672181847137</v>
      </c>
      <c r="S248" s="86"/>
      <c r="T248" s="397">
        <f t="shared" si="41"/>
        <v>-3.2920652697638046E-2</v>
      </c>
      <c r="U248" s="398">
        <f t="shared" si="42"/>
        <v>-0.1992478109787833</v>
      </c>
      <c r="V248" s="398">
        <f t="shared" si="43"/>
        <v>-0.3984956219575666</v>
      </c>
      <c r="W248" s="398">
        <f t="shared" si="44"/>
        <v>-0.59774343293634991</v>
      </c>
      <c r="X248" s="401">
        <f t="shared" si="45"/>
        <v>-0.79699124391513321</v>
      </c>
      <c r="Y248" s="333"/>
      <c r="Z248" s="334"/>
      <c r="AA248" s="334"/>
      <c r="AB248" s="72"/>
    </row>
    <row r="249" spans="1:28" ht="12.5" x14ac:dyDescent="0.25">
      <c r="A249" s="19">
        <v>694</v>
      </c>
      <c r="B249" s="27" t="s">
        <v>218</v>
      </c>
      <c r="C249" s="19">
        <v>5</v>
      </c>
      <c r="D249" s="20">
        <v>28736</v>
      </c>
      <c r="E249" s="114">
        <v>20.5</v>
      </c>
      <c r="F249" s="125">
        <f t="shared" si="46"/>
        <v>7.8699999999999992</v>
      </c>
      <c r="G249" s="123">
        <f t="shared" si="40"/>
        <v>-12.63</v>
      </c>
      <c r="H249" s="127">
        <v>190.41362476405286</v>
      </c>
      <c r="I249" s="131">
        <v>244.32849095439755</v>
      </c>
      <c r="J249" s="98">
        <v>205.54648628657478</v>
      </c>
      <c r="K249" s="97">
        <v>47.594377890878064</v>
      </c>
      <c r="L249" s="29"/>
      <c r="M249" s="15">
        <v>4.1306166095274648</v>
      </c>
      <c r="N249" s="145">
        <v>-25</v>
      </c>
      <c r="O249" s="145">
        <v>-46.654309036444062</v>
      </c>
      <c r="P249" s="145">
        <v>-46.654309036444062</v>
      </c>
      <c r="Q249" s="335">
        <v>-46.654309036444062</v>
      </c>
      <c r="R249" s="385">
        <v>197.67418191795349</v>
      </c>
      <c r="S249" s="86"/>
      <c r="T249" s="397">
        <f t="shared" si="41"/>
        <v>-2.1692862654370631E-2</v>
      </c>
      <c r="U249" s="398">
        <f t="shared" si="42"/>
        <v>0.1312931258515678</v>
      </c>
      <c r="V249" s="398">
        <f t="shared" si="43"/>
        <v>0.24501560271359149</v>
      </c>
      <c r="W249" s="398">
        <f t="shared" si="44"/>
        <v>0.24501560271359149</v>
      </c>
      <c r="X249" s="401">
        <f t="shared" si="45"/>
        <v>0.24501560271359149</v>
      </c>
      <c r="Y249" s="333"/>
      <c r="Z249" s="334"/>
      <c r="AA249" s="334"/>
      <c r="AB249" s="72"/>
    </row>
    <row r="250" spans="1:28" ht="12.5" x14ac:dyDescent="0.25">
      <c r="A250" s="19">
        <v>697</v>
      </c>
      <c r="B250" s="27" t="s">
        <v>219</v>
      </c>
      <c r="C250" s="19">
        <v>18</v>
      </c>
      <c r="D250" s="20">
        <v>1288</v>
      </c>
      <c r="E250" s="114">
        <v>21.5</v>
      </c>
      <c r="F250" s="125">
        <f t="shared" si="46"/>
        <v>8.8699999999999992</v>
      </c>
      <c r="G250" s="123">
        <f t="shared" si="40"/>
        <v>-12.63</v>
      </c>
      <c r="H250" s="127">
        <v>140.97426946858349</v>
      </c>
      <c r="I250" s="131">
        <v>-646.83430458093642</v>
      </c>
      <c r="J250" s="98">
        <v>-169.50696112892965</v>
      </c>
      <c r="K250" s="97">
        <v>-84.706126908305194</v>
      </c>
      <c r="L250" s="29"/>
      <c r="M250" s="15">
        <v>4.1306166095274648</v>
      </c>
      <c r="N250" s="145">
        <v>25</v>
      </c>
      <c r="O250" s="145">
        <v>48.516002303231971</v>
      </c>
      <c r="P250" s="145">
        <v>48.516002303231971</v>
      </c>
      <c r="Q250" s="335">
        <v>48.516002303231971</v>
      </c>
      <c r="R250" s="385">
        <v>-598.31830227770445</v>
      </c>
      <c r="S250" s="86"/>
      <c r="T250" s="397">
        <f t="shared" si="41"/>
        <v>-2.9300500191263516E-2</v>
      </c>
      <c r="U250" s="398">
        <f t="shared" si="42"/>
        <v>-0.17733732612511477</v>
      </c>
      <c r="V250" s="398">
        <f t="shared" si="43"/>
        <v>-0.34414792490940271</v>
      </c>
      <c r="W250" s="398">
        <f t="shared" si="44"/>
        <v>-0.34414792490940271</v>
      </c>
      <c r="X250" s="401">
        <f t="shared" si="45"/>
        <v>-0.34414792490940271</v>
      </c>
      <c r="Y250" s="333"/>
      <c r="Z250" s="334"/>
      <c r="AA250" s="334"/>
      <c r="AB250" s="72"/>
    </row>
    <row r="251" spans="1:28" ht="12.5" x14ac:dyDescent="0.25">
      <c r="A251" s="19">
        <v>698</v>
      </c>
      <c r="B251" s="27" t="s">
        <v>220</v>
      </c>
      <c r="C251" s="19">
        <v>19</v>
      </c>
      <c r="D251" s="20">
        <v>62922</v>
      </c>
      <c r="E251" s="114">
        <v>21.5</v>
      </c>
      <c r="F251" s="125">
        <f t="shared" si="46"/>
        <v>8.8699999999999992</v>
      </c>
      <c r="G251" s="123">
        <f t="shared" si="40"/>
        <v>-12.63</v>
      </c>
      <c r="H251" s="127">
        <v>177.45792136410404</v>
      </c>
      <c r="I251" s="131">
        <v>-50.709565806713201</v>
      </c>
      <c r="J251" s="98">
        <v>20.453735497601674</v>
      </c>
      <c r="K251" s="97">
        <v>154.69939721440377</v>
      </c>
      <c r="L251" s="29"/>
      <c r="M251" s="15">
        <v>4.1306166095274577</v>
      </c>
      <c r="N251" s="145">
        <v>25.000000000000014</v>
      </c>
      <c r="O251" s="145">
        <v>50.000000000000014</v>
      </c>
      <c r="P251" s="145">
        <v>75.000000000000014</v>
      </c>
      <c r="Q251" s="335">
        <v>100.00000000000001</v>
      </c>
      <c r="R251" s="385">
        <v>49.290434193286814</v>
      </c>
      <c r="S251" s="86"/>
      <c r="T251" s="397">
        <f t="shared" si="41"/>
        <v>-2.3276597504218222E-2</v>
      </c>
      <c r="U251" s="398">
        <f t="shared" si="42"/>
        <v>-0.14087846745767746</v>
      </c>
      <c r="V251" s="398">
        <f t="shared" si="43"/>
        <v>-0.28175693491535481</v>
      </c>
      <c r="W251" s="398">
        <f t="shared" si="44"/>
        <v>-0.42263540237303221</v>
      </c>
      <c r="X251" s="401">
        <f t="shared" si="45"/>
        <v>-0.5635138698307095</v>
      </c>
      <c r="Y251" s="333"/>
      <c r="Z251" s="334"/>
      <c r="AA251" s="334"/>
      <c r="AB251" s="72"/>
    </row>
    <row r="252" spans="1:28" ht="12.5" x14ac:dyDescent="0.25">
      <c r="A252" s="19">
        <v>700</v>
      </c>
      <c r="B252" s="27" t="s">
        <v>221</v>
      </c>
      <c r="C252" s="19">
        <v>9</v>
      </c>
      <c r="D252" s="20">
        <v>5099</v>
      </c>
      <c r="E252" s="114">
        <v>20.5</v>
      </c>
      <c r="F252" s="125">
        <f t="shared" si="46"/>
        <v>7.8699999999999992</v>
      </c>
      <c r="G252" s="123">
        <f t="shared" si="40"/>
        <v>-12.63</v>
      </c>
      <c r="H252" s="127">
        <v>174.86598887142583</v>
      </c>
      <c r="I252" s="131">
        <v>58.050549768479833</v>
      </c>
      <c r="J252" s="98">
        <v>-377.52331578410264</v>
      </c>
      <c r="K252" s="97">
        <v>-22.687587698934635</v>
      </c>
      <c r="L252" s="29"/>
      <c r="M252" s="15">
        <v>4.1306166095274577</v>
      </c>
      <c r="N252" s="145">
        <v>-24.999999999999993</v>
      </c>
      <c r="O252" s="145">
        <v>-49.999999999999993</v>
      </c>
      <c r="P252" s="145">
        <v>-75</v>
      </c>
      <c r="Q252" s="335">
        <v>-100</v>
      </c>
      <c r="R252" s="385">
        <v>-41.94945023152016</v>
      </c>
      <c r="S252" s="86"/>
      <c r="T252" s="397">
        <f t="shared" si="41"/>
        <v>-2.3621612391215692E-2</v>
      </c>
      <c r="U252" s="398">
        <f t="shared" si="42"/>
        <v>0.14296662353467607</v>
      </c>
      <c r="V252" s="398">
        <f t="shared" si="43"/>
        <v>0.28593324706935219</v>
      </c>
      <c r="W252" s="398">
        <f t="shared" si="44"/>
        <v>0.42889987060402834</v>
      </c>
      <c r="X252" s="401">
        <f t="shared" si="45"/>
        <v>0.5718664941387045</v>
      </c>
      <c r="Y252" s="333"/>
      <c r="Z252" s="334"/>
      <c r="AA252" s="334"/>
      <c r="AB252" s="72"/>
    </row>
    <row r="253" spans="1:28" ht="12.5" x14ac:dyDescent="0.25">
      <c r="A253" s="19">
        <v>702</v>
      </c>
      <c r="B253" s="27" t="s">
        <v>222</v>
      </c>
      <c r="C253" s="19">
        <v>6</v>
      </c>
      <c r="D253" s="20">
        <v>4398</v>
      </c>
      <c r="E253" s="114">
        <v>22</v>
      </c>
      <c r="F253" s="125">
        <f t="shared" si="46"/>
        <v>9.3699999999999992</v>
      </c>
      <c r="G253" s="123">
        <f t="shared" si="40"/>
        <v>-12.63</v>
      </c>
      <c r="H253" s="127">
        <v>146.51357486157238</v>
      </c>
      <c r="I253" s="131">
        <v>-189.35774788367951</v>
      </c>
      <c r="J253" s="98">
        <v>562.49884857754421</v>
      </c>
      <c r="K253" s="97">
        <v>-31.750298389744557</v>
      </c>
      <c r="L253" s="29"/>
      <c r="M253" s="15">
        <v>4.1306166095274648</v>
      </c>
      <c r="N253" s="145">
        <v>25</v>
      </c>
      <c r="O253" s="145">
        <v>50</v>
      </c>
      <c r="P253" s="145">
        <v>75</v>
      </c>
      <c r="Q253" s="335">
        <v>100</v>
      </c>
      <c r="R253" s="385">
        <v>-89.357747883679508</v>
      </c>
      <c r="S253" s="86"/>
      <c r="T253" s="397">
        <f t="shared" si="41"/>
        <v>-2.8192722847900725E-2</v>
      </c>
      <c r="U253" s="398">
        <f t="shared" si="42"/>
        <v>-0.17063265314234721</v>
      </c>
      <c r="V253" s="398">
        <f t="shared" si="43"/>
        <v>-0.34126530628469443</v>
      </c>
      <c r="W253" s="398">
        <f t="shared" si="44"/>
        <v>-0.51189795942704164</v>
      </c>
      <c r="X253" s="401">
        <f t="shared" si="45"/>
        <v>-0.68253061256938885</v>
      </c>
      <c r="Y253" s="333"/>
      <c r="Z253" s="334"/>
      <c r="AA253" s="334"/>
      <c r="AB253" s="72"/>
    </row>
    <row r="254" spans="1:28" ht="12.5" x14ac:dyDescent="0.25">
      <c r="A254" s="19">
        <v>704</v>
      </c>
      <c r="B254" s="27" t="s">
        <v>223</v>
      </c>
      <c r="C254" s="19">
        <v>2</v>
      </c>
      <c r="D254" s="20">
        <v>6251</v>
      </c>
      <c r="E254" s="114">
        <v>19.75</v>
      </c>
      <c r="F254" s="125">
        <f t="shared" si="46"/>
        <v>7.1199999999999992</v>
      </c>
      <c r="G254" s="123">
        <f t="shared" si="40"/>
        <v>-12.63</v>
      </c>
      <c r="H254" s="127">
        <v>197.74139508465163</v>
      </c>
      <c r="I254" s="131">
        <v>82.38995056318447</v>
      </c>
      <c r="J254" s="98">
        <v>28.628541526726522</v>
      </c>
      <c r="K254" s="97">
        <v>55.506123186381913</v>
      </c>
      <c r="L254" s="29"/>
      <c r="M254" s="15">
        <v>4.1306166095274648</v>
      </c>
      <c r="N254" s="145">
        <v>-25</v>
      </c>
      <c r="O254" s="145">
        <v>-50</v>
      </c>
      <c r="P254" s="145">
        <v>-52.761508399644185</v>
      </c>
      <c r="Q254" s="335">
        <v>-52.761508399644185</v>
      </c>
      <c r="R254" s="385">
        <v>29.628442163540281</v>
      </c>
      <c r="S254" s="86"/>
      <c r="T254" s="397">
        <f t="shared" si="41"/>
        <v>-2.0888982844280927E-2</v>
      </c>
      <c r="U254" s="398">
        <f t="shared" si="42"/>
        <v>0.12642775170721177</v>
      </c>
      <c r="V254" s="398">
        <f t="shared" si="43"/>
        <v>0.25285550341442353</v>
      </c>
      <c r="W254" s="398">
        <f t="shared" si="44"/>
        <v>0.26682075534592731</v>
      </c>
      <c r="X254" s="401">
        <f t="shared" si="45"/>
        <v>0.26682075534592731</v>
      </c>
      <c r="Y254" s="333"/>
      <c r="Z254" s="334"/>
      <c r="AA254" s="334"/>
      <c r="AB254" s="72"/>
    </row>
    <row r="255" spans="1:28" ht="12.5" x14ac:dyDescent="0.25">
      <c r="A255" s="19">
        <v>707</v>
      </c>
      <c r="B255" s="27" t="s">
        <v>224</v>
      </c>
      <c r="C255" s="19">
        <v>12</v>
      </c>
      <c r="D255" s="20">
        <v>2181</v>
      </c>
      <c r="E255" s="114">
        <v>21.5</v>
      </c>
      <c r="F255" s="125">
        <f t="shared" si="46"/>
        <v>8.8699999999999992</v>
      </c>
      <c r="G255" s="123">
        <f t="shared" si="40"/>
        <v>-12.63</v>
      </c>
      <c r="H255" s="127">
        <v>112.62667694297426</v>
      </c>
      <c r="I255" s="131">
        <v>-268.92469554879744</v>
      </c>
      <c r="J255" s="98">
        <v>-32.564877537185865</v>
      </c>
      <c r="K255" s="97">
        <v>-101.894022526415</v>
      </c>
      <c r="L255" s="29"/>
      <c r="M255" s="15">
        <v>4.1306166095274648</v>
      </c>
      <c r="N255" s="145">
        <v>-0.23124999482638486</v>
      </c>
      <c r="O255" s="145">
        <v>-0.23124999482638486</v>
      </c>
      <c r="P255" s="145">
        <v>-0.23124999482638486</v>
      </c>
      <c r="Q255" s="335">
        <v>-0.23124999482638486</v>
      </c>
      <c r="R255" s="385">
        <v>-269.15594554362383</v>
      </c>
      <c r="S255" s="86"/>
      <c r="T255" s="397">
        <f t="shared" si="41"/>
        <v>-3.6675295069026149E-2</v>
      </c>
      <c r="U255" s="398">
        <f t="shared" si="42"/>
        <v>2.0532435219008777E-3</v>
      </c>
      <c r="V255" s="398">
        <f t="shared" si="43"/>
        <v>2.0532435219008777E-3</v>
      </c>
      <c r="W255" s="398">
        <f t="shared" si="44"/>
        <v>2.0532435219008777E-3</v>
      </c>
      <c r="X255" s="401">
        <f t="shared" si="45"/>
        <v>2.0532435219008777E-3</v>
      </c>
      <c r="Y255" s="333"/>
      <c r="Z255" s="334"/>
      <c r="AA255" s="334"/>
      <c r="AB255" s="72"/>
    </row>
    <row r="256" spans="1:28" ht="12.5" x14ac:dyDescent="0.25">
      <c r="A256" s="19">
        <v>710</v>
      </c>
      <c r="B256" s="27" t="s">
        <v>225</v>
      </c>
      <c r="C256" s="19">
        <v>1</v>
      </c>
      <c r="D256" s="20">
        <v>27592</v>
      </c>
      <c r="E256" s="114">
        <v>22</v>
      </c>
      <c r="F256" s="125">
        <f t="shared" si="46"/>
        <v>9.3699999999999992</v>
      </c>
      <c r="G256" s="123">
        <f t="shared" si="40"/>
        <v>-12.63</v>
      </c>
      <c r="H256" s="127">
        <v>177.52160773558793</v>
      </c>
      <c r="I256" s="131">
        <v>-12.222557556127146</v>
      </c>
      <c r="J256" s="98">
        <v>113.44451875000352</v>
      </c>
      <c r="K256" s="97">
        <v>93.881773388795551</v>
      </c>
      <c r="L256" s="29"/>
      <c r="M256" s="15">
        <v>4.1306166095274577</v>
      </c>
      <c r="N256" s="145">
        <v>25.000000000000004</v>
      </c>
      <c r="O256" s="145">
        <v>50</v>
      </c>
      <c r="P256" s="145">
        <v>75</v>
      </c>
      <c r="Q256" s="335">
        <v>87.167936501465576</v>
      </c>
      <c r="R256" s="385">
        <v>74.945378945338433</v>
      </c>
      <c r="S256" s="86"/>
      <c r="T256" s="397">
        <f t="shared" si="41"/>
        <v>-2.3268246959997473E-2</v>
      </c>
      <c r="U256" s="398">
        <f t="shared" si="42"/>
        <v>-0.14082792691488355</v>
      </c>
      <c r="V256" s="398">
        <f t="shared" si="43"/>
        <v>-0.28165585382976704</v>
      </c>
      <c r="W256" s="398">
        <f t="shared" si="44"/>
        <v>-0.42248378074465059</v>
      </c>
      <c r="X256" s="401">
        <f t="shared" si="45"/>
        <v>-0.49102719163798408</v>
      </c>
      <c r="Y256" s="333"/>
      <c r="Z256" s="334"/>
      <c r="AA256" s="334"/>
      <c r="AB256" s="72"/>
    </row>
    <row r="257" spans="1:28" ht="12.5" x14ac:dyDescent="0.25">
      <c r="A257" s="19">
        <v>729</v>
      </c>
      <c r="B257" s="27" t="s">
        <v>226</v>
      </c>
      <c r="C257" s="19">
        <v>13</v>
      </c>
      <c r="D257" s="20">
        <v>9415</v>
      </c>
      <c r="E257" s="114">
        <v>21.5</v>
      </c>
      <c r="F257" s="125">
        <f t="shared" si="46"/>
        <v>8.8699999999999992</v>
      </c>
      <c r="G257" s="123">
        <f t="shared" si="40"/>
        <v>-12.63</v>
      </c>
      <c r="H257" s="127">
        <v>136.74432305664939</v>
      </c>
      <c r="I257" s="131">
        <v>39.869148993131269</v>
      </c>
      <c r="J257" s="98">
        <v>29.763283166254528</v>
      </c>
      <c r="K257" s="97">
        <v>14.957894248662797</v>
      </c>
      <c r="L257" s="29"/>
      <c r="M257" s="15">
        <v>4.1306166095274577</v>
      </c>
      <c r="N257" s="145">
        <v>-25</v>
      </c>
      <c r="O257" s="145">
        <v>-47.47733865412139</v>
      </c>
      <c r="P257" s="145">
        <v>-47.47733865412139</v>
      </c>
      <c r="Q257" s="335">
        <v>-47.47733865412139</v>
      </c>
      <c r="R257" s="385">
        <v>-7.6081896609901207</v>
      </c>
      <c r="S257" s="86"/>
      <c r="T257" s="397">
        <f t="shared" si="41"/>
        <v>-3.0206859906105627E-2</v>
      </c>
      <c r="U257" s="398">
        <f t="shared" si="42"/>
        <v>0.182822946073185</v>
      </c>
      <c r="V257" s="398">
        <f t="shared" si="43"/>
        <v>0.34719787697843107</v>
      </c>
      <c r="W257" s="398">
        <f t="shared" si="44"/>
        <v>0.34719787697843107</v>
      </c>
      <c r="X257" s="401">
        <f t="shared" si="45"/>
        <v>0.34719787697843107</v>
      </c>
      <c r="Y257" s="333"/>
      <c r="Z257" s="334"/>
      <c r="AA257" s="334"/>
      <c r="AB257" s="72"/>
    </row>
    <row r="258" spans="1:28" ht="12.5" x14ac:dyDescent="0.25">
      <c r="A258" s="19">
        <v>732</v>
      </c>
      <c r="B258" s="27" t="s">
        <v>227</v>
      </c>
      <c r="C258" s="19">
        <v>19</v>
      </c>
      <c r="D258" s="20">
        <v>3491</v>
      </c>
      <c r="E258" s="114">
        <v>20.25</v>
      </c>
      <c r="F258" s="125">
        <f t="shared" si="46"/>
        <v>7.6199999999999992</v>
      </c>
      <c r="G258" s="123">
        <f t="shared" si="40"/>
        <v>-12.63</v>
      </c>
      <c r="H258" s="127">
        <v>135.89864751580933</v>
      </c>
      <c r="I258" s="131">
        <v>-75.628706416042064</v>
      </c>
      <c r="J258" s="98">
        <v>445.6351791244395</v>
      </c>
      <c r="K258" s="97">
        <v>19.019957665178708</v>
      </c>
      <c r="L258" s="29"/>
      <c r="M258" s="15">
        <v>4.1306166095274648</v>
      </c>
      <c r="N258" s="145">
        <v>-25</v>
      </c>
      <c r="O258" s="145">
        <v>-50</v>
      </c>
      <c r="P258" s="145">
        <v>-75</v>
      </c>
      <c r="Q258" s="335">
        <v>-100</v>
      </c>
      <c r="R258" s="385">
        <v>-175.62870641604206</v>
      </c>
      <c r="S258" s="86"/>
      <c r="T258" s="397">
        <f t="shared" si="41"/>
        <v>-3.039483236245558E-2</v>
      </c>
      <c r="U258" s="398">
        <f t="shared" si="42"/>
        <v>0.18396062401645097</v>
      </c>
      <c r="V258" s="398">
        <f t="shared" si="43"/>
        <v>0.36792124803290194</v>
      </c>
      <c r="W258" s="398">
        <f t="shared" si="44"/>
        <v>0.55188187204935291</v>
      </c>
      <c r="X258" s="401">
        <f t="shared" si="45"/>
        <v>0.73584249606580387</v>
      </c>
      <c r="Y258" s="333"/>
      <c r="Z258" s="334"/>
      <c r="AA258" s="334"/>
      <c r="AB258" s="72"/>
    </row>
    <row r="259" spans="1:28" ht="12.5" x14ac:dyDescent="0.25">
      <c r="A259" s="19">
        <v>734</v>
      </c>
      <c r="B259" s="27" t="s">
        <v>228</v>
      </c>
      <c r="C259" s="19">
        <v>2</v>
      </c>
      <c r="D259" s="20">
        <v>52321</v>
      </c>
      <c r="E259" s="114">
        <v>20.75</v>
      </c>
      <c r="F259" s="125">
        <f t="shared" si="46"/>
        <v>8.1199999999999992</v>
      </c>
      <c r="G259" s="123">
        <f t="shared" si="40"/>
        <v>-12.63</v>
      </c>
      <c r="H259" s="127">
        <v>164.08562084961886</v>
      </c>
      <c r="I259" s="131">
        <v>-241.06718881053868</v>
      </c>
      <c r="J259" s="98">
        <v>85.822116083387456</v>
      </c>
      <c r="K259" s="97">
        <v>-50.183730163694079</v>
      </c>
      <c r="L259" s="29"/>
      <c r="M259" s="15">
        <v>4.1306166095274648</v>
      </c>
      <c r="N259" s="145">
        <v>25</v>
      </c>
      <c r="O259" s="145">
        <v>34.454009052296868</v>
      </c>
      <c r="P259" s="145">
        <v>34.454009052296868</v>
      </c>
      <c r="Q259" s="335">
        <v>34.454009052296868</v>
      </c>
      <c r="R259" s="385">
        <v>-206.61317975824181</v>
      </c>
      <c r="S259" s="86"/>
      <c r="T259" s="397">
        <f t="shared" si="41"/>
        <v>-2.517354408106906E-2</v>
      </c>
      <c r="U259" s="398">
        <f t="shared" si="42"/>
        <v>-0.15235948080369571</v>
      </c>
      <c r="V259" s="398">
        <f t="shared" si="43"/>
        <v>-0.20997579723255133</v>
      </c>
      <c r="W259" s="398">
        <f t="shared" si="44"/>
        <v>-0.20997579723255133</v>
      </c>
      <c r="X259" s="401">
        <f t="shared" si="45"/>
        <v>-0.20997579723255133</v>
      </c>
      <c r="Y259" s="333"/>
      <c r="Z259" s="334"/>
      <c r="AA259" s="334"/>
      <c r="AB259" s="72"/>
    </row>
    <row r="260" spans="1:28" ht="12.5" x14ac:dyDescent="0.25">
      <c r="A260" s="19">
        <v>738</v>
      </c>
      <c r="B260" s="27" t="s">
        <v>229</v>
      </c>
      <c r="C260" s="19">
        <v>2</v>
      </c>
      <c r="D260" s="20">
        <v>2994</v>
      </c>
      <c r="E260" s="114">
        <v>21.5</v>
      </c>
      <c r="F260" s="125">
        <f t="shared" si="46"/>
        <v>8.8699999999999992</v>
      </c>
      <c r="G260" s="123">
        <f t="shared" si="40"/>
        <v>-12.63</v>
      </c>
      <c r="H260" s="127">
        <v>171.83495137588218</v>
      </c>
      <c r="I260" s="131">
        <v>113.48879506003482</v>
      </c>
      <c r="J260" s="98">
        <v>99.465693965790251</v>
      </c>
      <c r="K260" s="97">
        <v>91.986180903350586</v>
      </c>
      <c r="L260" s="29"/>
      <c r="M260" s="15">
        <v>4.1306166095274648</v>
      </c>
      <c r="N260" s="145">
        <v>25</v>
      </c>
      <c r="O260" s="145">
        <v>50</v>
      </c>
      <c r="P260" s="145">
        <v>67.987454260189935</v>
      </c>
      <c r="Q260" s="335">
        <v>67.987454260189935</v>
      </c>
      <c r="R260" s="385">
        <v>181.47624932022475</v>
      </c>
      <c r="S260" s="86"/>
      <c r="T260" s="397">
        <f t="shared" si="41"/>
        <v>-2.4038279619213811E-2</v>
      </c>
      <c r="U260" s="398">
        <f t="shared" si="42"/>
        <v>-0.14548844574299372</v>
      </c>
      <c r="V260" s="398">
        <f t="shared" si="43"/>
        <v>-0.29097689148598743</v>
      </c>
      <c r="W260" s="398">
        <f t="shared" si="44"/>
        <v>-0.39565556201351643</v>
      </c>
      <c r="X260" s="401">
        <f t="shared" si="45"/>
        <v>-0.39565556201351643</v>
      </c>
      <c r="Y260" s="333"/>
      <c r="Z260" s="334"/>
      <c r="AA260" s="334"/>
      <c r="AB260" s="72"/>
    </row>
    <row r="261" spans="1:28" ht="12.5" x14ac:dyDescent="0.25">
      <c r="A261" s="19">
        <v>739</v>
      </c>
      <c r="B261" s="27" t="s">
        <v>230</v>
      </c>
      <c r="C261" s="19">
        <v>9</v>
      </c>
      <c r="D261" s="20">
        <v>3429</v>
      </c>
      <c r="E261" s="114">
        <v>21.5</v>
      </c>
      <c r="F261" s="125">
        <f t="shared" si="46"/>
        <v>8.8699999999999992</v>
      </c>
      <c r="G261" s="123">
        <f t="shared" si="40"/>
        <v>-12.63</v>
      </c>
      <c r="H261" s="127">
        <v>143.60861318490771</v>
      </c>
      <c r="I261" s="131">
        <v>36.975148653731587</v>
      </c>
      <c r="J261" s="98">
        <v>22.172888436077866</v>
      </c>
      <c r="K261" s="97">
        <v>-132.74727168086147</v>
      </c>
      <c r="L261" s="29"/>
      <c r="M261" s="15">
        <v>4.1306166095274577</v>
      </c>
      <c r="N261" s="145">
        <v>-24.999999999999993</v>
      </c>
      <c r="O261" s="145">
        <v>-49.999999999999993</v>
      </c>
      <c r="P261" s="145">
        <v>-75</v>
      </c>
      <c r="Q261" s="335">
        <v>-100</v>
      </c>
      <c r="R261" s="385">
        <v>-63.024851346268406</v>
      </c>
      <c r="S261" s="86"/>
      <c r="T261" s="397">
        <f t="shared" si="41"/>
        <v>-2.8763014403662229E-2</v>
      </c>
      <c r="U261" s="398">
        <f t="shared" si="42"/>
        <v>0.17408426587763556</v>
      </c>
      <c r="V261" s="398">
        <f t="shared" si="43"/>
        <v>0.34816853175527118</v>
      </c>
      <c r="W261" s="398">
        <f t="shared" si="44"/>
        <v>0.52225279763290677</v>
      </c>
      <c r="X261" s="401">
        <f t="shared" si="45"/>
        <v>0.69633706351054248</v>
      </c>
      <c r="Y261" s="333"/>
      <c r="Z261" s="334"/>
      <c r="AA261" s="334"/>
      <c r="AB261" s="72"/>
    </row>
    <row r="262" spans="1:28" ht="12.5" x14ac:dyDescent="0.25">
      <c r="A262" s="19">
        <v>740</v>
      </c>
      <c r="B262" s="27" t="s">
        <v>231</v>
      </c>
      <c r="C262" s="19">
        <v>10</v>
      </c>
      <c r="D262" s="20">
        <v>33611</v>
      </c>
      <c r="E262" s="114">
        <v>22.75</v>
      </c>
      <c r="F262" s="125">
        <f t="shared" si="46"/>
        <v>10.119999999999999</v>
      </c>
      <c r="G262" s="123">
        <f t="shared" si="40"/>
        <v>-12.63</v>
      </c>
      <c r="H262" s="127">
        <v>159.28768202768174</v>
      </c>
      <c r="I262" s="131">
        <v>114.70152479917887</v>
      </c>
      <c r="J262" s="98">
        <v>324.00848056159953</v>
      </c>
      <c r="K262" s="97">
        <v>75.470855281761771</v>
      </c>
      <c r="L262" s="29"/>
      <c r="M262" s="15">
        <v>4.1306166095274506</v>
      </c>
      <c r="N262" s="145">
        <v>24.999999999999986</v>
      </c>
      <c r="O262" s="145">
        <v>49.999999999999986</v>
      </c>
      <c r="P262" s="145">
        <v>74.999999999999986</v>
      </c>
      <c r="Q262" s="335">
        <v>99.999999999999986</v>
      </c>
      <c r="R262" s="385">
        <v>214.70152479917886</v>
      </c>
      <c r="S262" s="86"/>
      <c r="T262" s="397">
        <f t="shared" si="41"/>
        <v>-2.5931801862805772E-2</v>
      </c>
      <c r="U262" s="398">
        <f t="shared" si="42"/>
        <v>-0.15694873377374763</v>
      </c>
      <c r="V262" s="398">
        <f t="shared" si="43"/>
        <v>-0.31389746754749537</v>
      </c>
      <c r="W262" s="398">
        <f t="shared" si="44"/>
        <v>-0.47084620132124305</v>
      </c>
      <c r="X262" s="401">
        <f t="shared" si="45"/>
        <v>-0.62779493509499074</v>
      </c>
      <c r="Y262" s="333"/>
      <c r="Z262" s="334"/>
      <c r="AA262" s="334"/>
      <c r="AB262" s="72"/>
    </row>
    <row r="263" spans="1:28" ht="12.5" x14ac:dyDescent="0.25">
      <c r="A263" s="19">
        <v>742</v>
      </c>
      <c r="B263" s="27" t="s">
        <v>232</v>
      </c>
      <c r="C263" s="19">
        <v>19</v>
      </c>
      <c r="D263" s="20">
        <v>1015</v>
      </c>
      <c r="E263" s="114">
        <v>21.75</v>
      </c>
      <c r="F263" s="125">
        <f t="shared" si="46"/>
        <v>9.1199999999999992</v>
      </c>
      <c r="G263" s="123">
        <f t="shared" si="40"/>
        <v>-12.63</v>
      </c>
      <c r="H263" s="127">
        <v>139.3217958689828</v>
      </c>
      <c r="I263" s="131">
        <v>-537.88491208273274</v>
      </c>
      <c r="J263" s="98">
        <v>640.03751503924252</v>
      </c>
      <c r="K263" s="97">
        <v>47.856362512476494</v>
      </c>
      <c r="L263" s="29"/>
      <c r="M263" s="15">
        <v>4.1306166095274648</v>
      </c>
      <c r="N263" s="145">
        <v>-25</v>
      </c>
      <c r="O263" s="145">
        <v>-50</v>
      </c>
      <c r="P263" s="145">
        <v>-59.750243212467581</v>
      </c>
      <c r="Q263" s="335">
        <v>-59.750243212467581</v>
      </c>
      <c r="R263" s="385">
        <v>-597.63515529520032</v>
      </c>
      <c r="S263" s="86"/>
      <c r="T263" s="397">
        <f t="shared" si="41"/>
        <v>-2.9648028750733781E-2</v>
      </c>
      <c r="U263" s="398">
        <f t="shared" si="42"/>
        <v>0.17944069586577693</v>
      </c>
      <c r="V263" s="398">
        <f t="shared" si="43"/>
        <v>0.35888139173155387</v>
      </c>
      <c r="W263" s="398">
        <f t="shared" si="44"/>
        <v>0.42886500880778389</v>
      </c>
      <c r="X263" s="401">
        <f t="shared" si="45"/>
        <v>0.42886500880778389</v>
      </c>
      <c r="Y263" s="333"/>
      <c r="Z263" s="334"/>
      <c r="AA263" s="334"/>
      <c r="AB263" s="72"/>
    </row>
    <row r="264" spans="1:28" ht="12.5" x14ac:dyDescent="0.25">
      <c r="A264" s="19">
        <v>743</v>
      </c>
      <c r="B264" s="27" t="s">
        <v>233</v>
      </c>
      <c r="C264" s="19">
        <v>14</v>
      </c>
      <c r="D264" s="20">
        <v>63288</v>
      </c>
      <c r="E264" s="114">
        <v>21</v>
      </c>
      <c r="F264" s="125">
        <f t="shared" si="46"/>
        <v>8.3699999999999992</v>
      </c>
      <c r="G264" s="123">
        <f t="shared" si="40"/>
        <v>-12.63</v>
      </c>
      <c r="H264" s="127">
        <v>179.44424509405488</v>
      </c>
      <c r="I264" s="131">
        <v>-156.6580532132306</v>
      </c>
      <c r="J264" s="98">
        <v>9.9729313503637531</v>
      </c>
      <c r="K264" s="97">
        <v>39.381735109878647</v>
      </c>
      <c r="L264" s="29"/>
      <c r="M264" s="15">
        <v>4.1306166095274648</v>
      </c>
      <c r="N264" s="145">
        <v>25</v>
      </c>
      <c r="O264" s="145">
        <v>40.124629533528392</v>
      </c>
      <c r="P264" s="145">
        <v>40.124629533528392</v>
      </c>
      <c r="Q264" s="335">
        <v>40.124629533528392</v>
      </c>
      <c r="R264" s="385">
        <v>-116.53342367970221</v>
      </c>
      <c r="S264" s="86"/>
      <c r="T264" s="397">
        <f t="shared" si="41"/>
        <v>-2.3018941662700975E-2</v>
      </c>
      <c r="U264" s="398">
        <f t="shared" si="42"/>
        <v>-0.13931904022275199</v>
      </c>
      <c r="V264" s="398">
        <f t="shared" si="43"/>
        <v>-0.22360499503618658</v>
      </c>
      <c r="W264" s="398">
        <f t="shared" si="44"/>
        <v>-0.22360499503618658</v>
      </c>
      <c r="X264" s="401">
        <f t="shared" si="45"/>
        <v>-0.22360499503618658</v>
      </c>
      <c r="Y264" s="333"/>
      <c r="Z264" s="334"/>
      <c r="AA264" s="334"/>
      <c r="AB264" s="72"/>
    </row>
    <row r="265" spans="1:28" ht="12.5" x14ac:dyDescent="0.25">
      <c r="A265" s="19">
        <v>746</v>
      </c>
      <c r="B265" s="27" t="s">
        <v>234</v>
      </c>
      <c r="C265" s="19">
        <v>17</v>
      </c>
      <c r="D265" s="20">
        <v>4980</v>
      </c>
      <c r="E265" s="114">
        <v>21.75</v>
      </c>
      <c r="F265" s="125">
        <f t="shared" si="46"/>
        <v>9.1199999999999992</v>
      </c>
      <c r="G265" s="123">
        <f t="shared" si="40"/>
        <v>-12.63</v>
      </c>
      <c r="H265" s="127">
        <v>123.87032780243784</v>
      </c>
      <c r="I265" s="131">
        <v>-161.06497965500236</v>
      </c>
      <c r="J265" s="98">
        <v>462.92727059557336</v>
      </c>
      <c r="K265" s="97">
        <v>235.01684961517569</v>
      </c>
      <c r="L265" s="29"/>
      <c r="M265" s="15">
        <v>4.1306166095274648</v>
      </c>
      <c r="N265" s="145">
        <v>25</v>
      </c>
      <c r="O265" s="145">
        <v>50</v>
      </c>
      <c r="P265" s="145">
        <v>75</v>
      </c>
      <c r="Q265" s="335">
        <v>100</v>
      </c>
      <c r="R265" s="385">
        <v>-61.064979655002361</v>
      </c>
      <c r="S265" s="86"/>
      <c r="T265" s="397">
        <f t="shared" si="41"/>
        <v>-3.3346295943572787E-2</v>
      </c>
      <c r="U265" s="398">
        <f t="shared" si="42"/>
        <v>-0.20182395932521288</v>
      </c>
      <c r="V265" s="398">
        <f t="shared" si="43"/>
        <v>-0.40364791865042576</v>
      </c>
      <c r="W265" s="398">
        <f t="shared" si="44"/>
        <v>-0.60547187797563862</v>
      </c>
      <c r="X265" s="401">
        <f t="shared" si="45"/>
        <v>-0.80729583730085153</v>
      </c>
      <c r="Y265" s="333"/>
      <c r="Z265" s="334"/>
      <c r="AA265" s="334"/>
      <c r="AB265" s="72"/>
    </row>
    <row r="266" spans="1:28" ht="12.5" x14ac:dyDescent="0.25">
      <c r="A266" s="19">
        <v>747</v>
      </c>
      <c r="B266" s="27" t="s">
        <v>235</v>
      </c>
      <c r="C266" s="19">
        <v>4</v>
      </c>
      <c r="D266" s="20">
        <v>1458</v>
      </c>
      <c r="E266" s="114">
        <v>22</v>
      </c>
      <c r="F266" s="125">
        <f t="shared" si="46"/>
        <v>9.3699999999999992</v>
      </c>
      <c r="G266" s="123">
        <f t="shared" si="40"/>
        <v>-12.63</v>
      </c>
      <c r="H266" s="127">
        <v>116.4025660507735</v>
      </c>
      <c r="I266" s="131">
        <v>-181.21710145546427</v>
      </c>
      <c r="J266" s="98">
        <v>55.970757501382536</v>
      </c>
      <c r="K266" s="97">
        <v>-137.31653206799433</v>
      </c>
      <c r="L266" s="29"/>
      <c r="M266" s="15">
        <v>4.1306166095274648</v>
      </c>
      <c r="N266" s="145">
        <v>-25</v>
      </c>
      <c r="O266" s="145">
        <v>-50</v>
      </c>
      <c r="P266" s="145">
        <v>-75</v>
      </c>
      <c r="Q266" s="335">
        <v>-100</v>
      </c>
      <c r="R266" s="385">
        <v>-281.21710145546427</v>
      </c>
      <c r="S266" s="86"/>
      <c r="T266" s="397">
        <f t="shared" si="41"/>
        <v>-3.5485614704797282E-2</v>
      </c>
      <c r="U266" s="398">
        <f t="shared" si="42"/>
        <v>0.21477189763235355</v>
      </c>
      <c r="V266" s="398">
        <f t="shared" si="43"/>
        <v>0.4295437952647071</v>
      </c>
      <c r="W266" s="398">
        <f t="shared" si="44"/>
        <v>0.6443156928970607</v>
      </c>
      <c r="X266" s="401">
        <f t="shared" si="45"/>
        <v>0.85908759052941419</v>
      </c>
      <c r="Y266" s="333"/>
      <c r="Z266" s="334"/>
      <c r="AA266" s="334"/>
      <c r="AB266" s="72"/>
    </row>
    <row r="267" spans="1:28" ht="12.5" x14ac:dyDescent="0.25">
      <c r="A267" s="19">
        <v>748</v>
      </c>
      <c r="B267" s="27" t="s">
        <v>236</v>
      </c>
      <c r="C267" s="19">
        <v>17</v>
      </c>
      <c r="D267" s="20">
        <v>5249</v>
      </c>
      <c r="E267" s="114">
        <v>22</v>
      </c>
      <c r="F267" s="125">
        <f t="shared" si="46"/>
        <v>9.3699999999999992</v>
      </c>
      <c r="G267" s="123">
        <f t="shared" si="40"/>
        <v>-12.63</v>
      </c>
      <c r="H267" s="127">
        <v>135.30348719164479</v>
      </c>
      <c r="I267" s="131">
        <v>-126.80623637099912</v>
      </c>
      <c r="J267" s="98">
        <v>770.12780858050269</v>
      </c>
      <c r="K267" s="97">
        <v>-49.27579833687173</v>
      </c>
      <c r="L267" s="29"/>
      <c r="M267" s="15">
        <v>4.1306166095274506</v>
      </c>
      <c r="N267" s="145">
        <v>25</v>
      </c>
      <c r="O267" s="145">
        <v>50</v>
      </c>
      <c r="P267" s="145">
        <v>75</v>
      </c>
      <c r="Q267" s="335">
        <v>100</v>
      </c>
      <c r="R267" s="385">
        <v>-26.806236370999109</v>
      </c>
      <c r="S267" s="86"/>
      <c r="T267" s="397">
        <f t="shared" si="41"/>
        <v>-3.0528530308142145E-2</v>
      </c>
      <c r="U267" s="398">
        <f t="shared" si="42"/>
        <v>-0.18476981280304941</v>
      </c>
      <c r="V267" s="398">
        <f t="shared" si="43"/>
        <v>-0.36953962560609882</v>
      </c>
      <c r="W267" s="398">
        <f t="shared" si="44"/>
        <v>-0.55430943840914815</v>
      </c>
      <c r="X267" s="401">
        <f t="shared" si="45"/>
        <v>-0.73907925121219764</v>
      </c>
      <c r="Y267" s="333"/>
      <c r="Z267" s="334"/>
      <c r="AA267" s="334"/>
      <c r="AB267" s="72"/>
    </row>
    <row r="268" spans="1:28" ht="12.5" x14ac:dyDescent="0.25">
      <c r="A268" s="19">
        <v>749</v>
      </c>
      <c r="B268" s="27" t="s">
        <v>237</v>
      </c>
      <c r="C268" s="19">
        <v>11</v>
      </c>
      <c r="D268" s="20">
        <v>21674</v>
      </c>
      <c r="E268" s="114">
        <v>22</v>
      </c>
      <c r="F268" s="125">
        <f t="shared" si="46"/>
        <v>9.3699999999999992</v>
      </c>
      <c r="G268" s="123">
        <f t="shared" si="40"/>
        <v>-12.63</v>
      </c>
      <c r="H268" s="127">
        <v>184.00187152812282</v>
      </c>
      <c r="I268" s="131">
        <v>-72.930923950271875</v>
      </c>
      <c r="J268" s="98">
        <v>179.6722053928971</v>
      </c>
      <c r="K268" s="97">
        <v>99.197744426255852</v>
      </c>
      <c r="L268" s="29"/>
      <c r="M268" s="15">
        <v>4.1306166095274648</v>
      </c>
      <c r="N268" s="145">
        <v>25</v>
      </c>
      <c r="O268" s="145">
        <v>50</v>
      </c>
      <c r="P268" s="145">
        <v>75</v>
      </c>
      <c r="Q268" s="335">
        <v>100</v>
      </c>
      <c r="R268" s="385">
        <v>27.069076049728125</v>
      </c>
      <c r="S268" s="86"/>
      <c r="T268" s="397">
        <f t="shared" si="41"/>
        <v>-2.2448774978335705E-2</v>
      </c>
      <c r="U268" s="398">
        <f t="shared" si="42"/>
        <v>-0.13586818325475022</v>
      </c>
      <c r="V268" s="398">
        <f t="shared" si="43"/>
        <v>-0.27173636650950045</v>
      </c>
      <c r="W268" s="398">
        <f t="shared" si="44"/>
        <v>-0.4076045497642507</v>
      </c>
      <c r="X268" s="401">
        <f t="shared" si="45"/>
        <v>-0.5434727330190009</v>
      </c>
      <c r="Y268" s="333"/>
      <c r="Z268" s="334"/>
      <c r="AA268" s="334"/>
      <c r="AB268" s="72"/>
    </row>
    <row r="269" spans="1:28" ht="12.5" x14ac:dyDescent="0.25">
      <c r="A269" s="19">
        <v>751</v>
      </c>
      <c r="B269" s="27" t="s">
        <v>238</v>
      </c>
      <c r="C269" s="19">
        <v>19</v>
      </c>
      <c r="D269" s="20">
        <v>3045</v>
      </c>
      <c r="E269" s="114">
        <v>22</v>
      </c>
      <c r="F269" s="125">
        <f t="shared" si="46"/>
        <v>9.3699999999999992</v>
      </c>
      <c r="G269" s="123">
        <f t="shared" si="40"/>
        <v>-12.63</v>
      </c>
      <c r="H269" s="127">
        <v>163.76704466793896</v>
      </c>
      <c r="I269" s="131">
        <v>-56.860746496148735</v>
      </c>
      <c r="J269" s="98">
        <v>251.50403934269883</v>
      </c>
      <c r="K269" s="97">
        <v>289.3721414308427</v>
      </c>
      <c r="L269" s="29"/>
      <c r="M269" s="15">
        <v>4.1306166095274577</v>
      </c>
      <c r="N269" s="145">
        <v>25.000000000000014</v>
      </c>
      <c r="O269" s="145">
        <v>50.000000000000014</v>
      </c>
      <c r="P269" s="145">
        <v>75.000000000000014</v>
      </c>
      <c r="Q269" s="335">
        <v>100.00000000000001</v>
      </c>
      <c r="R269" s="385">
        <v>43.139253503851279</v>
      </c>
      <c r="S269" s="86"/>
      <c r="T269" s="397">
        <f t="shared" si="41"/>
        <v>-2.5222514199379199E-2</v>
      </c>
      <c r="U269" s="398">
        <f t="shared" si="42"/>
        <v>-0.1526558658409638</v>
      </c>
      <c r="V269" s="398">
        <f t="shared" si="43"/>
        <v>-0.30531173168192749</v>
      </c>
      <c r="W269" s="398">
        <f t="shared" si="44"/>
        <v>-0.45796759752289118</v>
      </c>
      <c r="X269" s="401">
        <f t="shared" si="45"/>
        <v>-0.61062346336385487</v>
      </c>
      <c r="Y269" s="333"/>
      <c r="Z269" s="334"/>
      <c r="AA269" s="334"/>
      <c r="AB269" s="72"/>
    </row>
    <row r="270" spans="1:28" ht="12.5" x14ac:dyDescent="0.25">
      <c r="A270" s="19">
        <v>753</v>
      </c>
      <c r="B270" s="27" t="s">
        <v>239</v>
      </c>
      <c r="C270" s="19">
        <v>1</v>
      </c>
      <c r="D270" s="20">
        <v>20666</v>
      </c>
      <c r="E270" s="114">
        <v>19.25</v>
      </c>
      <c r="F270" s="125">
        <f t="shared" si="46"/>
        <v>6.6199999999999992</v>
      </c>
      <c r="G270" s="123">
        <f t="shared" si="40"/>
        <v>-12.63</v>
      </c>
      <c r="H270" s="127">
        <v>237.79395378605432</v>
      </c>
      <c r="I270" s="131">
        <v>-131.45166858029117</v>
      </c>
      <c r="J270" s="98">
        <v>383.54075876775858</v>
      </c>
      <c r="K270" s="97">
        <v>-152.9778438475729</v>
      </c>
      <c r="L270" s="29"/>
      <c r="M270" s="15">
        <v>4.1306166095274648</v>
      </c>
      <c r="N270" s="145">
        <v>-25</v>
      </c>
      <c r="O270" s="145">
        <v>-50</v>
      </c>
      <c r="P270" s="145">
        <v>-75</v>
      </c>
      <c r="Q270" s="335">
        <v>-100</v>
      </c>
      <c r="R270" s="385">
        <v>-231.45166858029117</v>
      </c>
      <c r="S270" s="86"/>
      <c r="T270" s="397">
        <f t="shared" si="41"/>
        <v>-1.7370570377259562E-2</v>
      </c>
      <c r="U270" s="398">
        <f t="shared" si="42"/>
        <v>0.1051330347217018</v>
      </c>
      <c r="V270" s="398">
        <f t="shared" si="43"/>
        <v>0.21026606944340359</v>
      </c>
      <c r="W270" s="398">
        <f t="shared" si="44"/>
        <v>0.31539910416510536</v>
      </c>
      <c r="X270" s="401">
        <f t="shared" si="45"/>
        <v>0.42053213888680718</v>
      </c>
      <c r="Y270" s="333"/>
      <c r="Z270" s="334"/>
      <c r="AA270" s="334"/>
      <c r="AB270" s="72"/>
    </row>
    <row r="271" spans="1:28" ht="12.5" x14ac:dyDescent="0.25">
      <c r="A271" s="19">
        <v>755</v>
      </c>
      <c r="B271" s="27" t="s">
        <v>240</v>
      </c>
      <c r="C271" s="19">
        <v>1</v>
      </c>
      <c r="D271" s="20">
        <v>6134</v>
      </c>
      <c r="E271" s="114">
        <v>21.5</v>
      </c>
      <c r="F271" s="125">
        <f t="shared" si="46"/>
        <v>8.8699999999999992</v>
      </c>
      <c r="G271" s="123">
        <f t="shared" si="40"/>
        <v>-12.63</v>
      </c>
      <c r="H271" s="127">
        <v>216.61930893987679</v>
      </c>
      <c r="I271" s="131">
        <v>127.75002558413622</v>
      </c>
      <c r="J271" s="98">
        <v>-40.763562012550345</v>
      </c>
      <c r="K271" s="97">
        <v>-13.023359795492667</v>
      </c>
      <c r="L271" s="29"/>
      <c r="M271" s="15">
        <v>4.1306166095274506</v>
      </c>
      <c r="N271" s="145">
        <v>-25.000000000000014</v>
      </c>
      <c r="O271" s="145">
        <v>-50.000000000000014</v>
      </c>
      <c r="P271" s="145">
        <v>-75</v>
      </c>
      <c r="Q271" s="335">
        <v>-96.733551504050951</v>
      </c>
      <c r="R271" s="385">
        <v>31.016474080085267</v>
      </c>
      <c r="S271" s="86"/>
      <c r="T271" s="397">
        <f t="shared" si="41"/>
        <v>-1.9068552243761028E-2</v>
      </c>
      <c r="U271" s="398">
        <f t="shared" si="42"/>
        <v>0.1154098409894698</v>
      </c>
      <c r="V271" s="398">
        <f t="shared" si="43"/>
        <v>0.23081968197893954</v>
      </c>
      <c r="W271" s="398">
        <f t="shared" si="44"/>
        <v>0.3462295229684092</v>
      </c>
      <c r="X271" s="401">
        <f t="shared" si="45"/>
        <v>0.44656015189716802</v>
      </c>
      <c r="Y271" s="333"/>
      <c r="Z271" s="334"/>
      <c r="AA271" s="334"/>
      <c r="AB271" s="72"/>
    </row>
    <row r="272" spans="1:28" ht="12.5" x14ac:dyDescent="0.25">
      <c r="A272" s="19">
        <v>758</v>
      </c>
      <c r="B272" s="27" t="s">
        <v>241</v>
      </c>
      <c r="C272" s="19">
        <v>19</v>
      </c>
      <c r="D272" s="20">
        <v>8444</v>
      </c>
      <c r="E272" s="114">
        <v>21</v>
      </c>
      <c r="F272" s="125">
        <f t="shared" si="46"/>
        <v>8.3699999999999992</v>
      </c>
      <c r="G272" s="123">
        <f t="shared" si="40"/>
        <v>-12.63</v>
      </c>
      <c r="H272" s="127">
        <v>171.70221749079042</v>
      </c>
      <c r="I272" s="131">
        <v>0.56457813106360788</v>
      </c>
      <c r="J272" s="98">
        <v>708.28309277697565</v>
      </c>
      <c r="K272" s="97">
        <v>112.40256446121134</v>
      </c>
      <c r="L272" s="29"/>
      <c r="M272" s="15">
        <v>4.1306166095274577</v>
      </c>
      <c r="N272" s="145">
        <v>24.999999999999989</v>
      </c>
      <c r="O272" s="145">
        <v>49.999999999999993</v>
      </c>
      <c r="P272" s="145">
        <v>74.999999999999986</v>
      </c>
      <c r="Q272" s="335">
        <v>99.999999999999986</v>
      </c>
      <c r="R272" s="385">
        <v>100.5645781310636</v>
      </c>
      <c r="S272" s="86"/>
      <c r="T272" s="397">
        <f t="shared" si="41"/>
        <v>-2.4056862339293966E-2</v>
      </c>
      <c r="U272" s="398">
        <f t="shared" si="42"/>
        <v>-0.14560091515032944</v>
      </c>
      <c r="V272" s="398">
        <f t="shared" si="43"/>
        <v>-0.29120183030065899</v>
      </c>
      <c r="W272" s="398">
        <f t="shared" si="44"/>
        <v>-0.43680274545098846</v>
      </c>
      <c r="X272" s="401">
        <f t="shared" si="45"/>
        <v>-0.58240366060131799</v>
      </c>
      <c r="Y272" s="333"/>
      <c r="Z272" s="334"/>
      <c r="AA272" s="334"/>
      <c r="AB272" s="72"/>
    </row>
    <row r="273" spans="1:28" ht="12.5" x14ac:dyDescent="0.25">
      <c r="A273" s="19">
        <v>759</v>
      </c>
      <c r="B273" s="27" t="s">
        <v>242</v>
      </c>
      <c r="C273" s="19">
        <v>14</v>
      </c>
      <c r="D273" s="20">
        <v>2085</v>
      </c>
      <c r="E273" s="114">
        <v>21.75</v>
      </c>
      <c r="F273" s="125">
        <f t="shared" si="46"/>
        <v>9.1199999999999992</v>
      </c>
      <c r="G273" s="123">
        <f t="shared" si="40"/>
        <v>-12.63</v>
      </c>
      <c r="H273" s="127">
        <v>117.74764399007111</v>
      </c>
      <c r="I273" s="131">
        <v>-280.12751070643895</v>
      </c>
      <c r="J273" s="98">
        <v>467.03077737272633</v>
      </c>
      <c r="K273" s="97">
        <v>85.814513377877233</v>
      </c>
      <c r="L273" s="29"/>
      <c r="M273" s="15">
        <v>4.1306166095274648</v>
      </c>
      <c r="N273" s="145">
        <v>25</v>
      </c>
      <c r="O273" s="145">
        <v>50</v>
      </c>
      <c r="P273" s="145">
        <v>75</v>
      </c>
      <c r="Q273" s="335">
        <v>100</v>
      </c>
      <c r="R273" s="385">
        <v>-180.12751070643895</v>
      </c>
      <c r="S273" s="86"/>
      <c r="T273" s="397">
        <f t="shared" si="41"/>
        <v>-3.5080248483577069E-2</v>
      </c>
      <c r="U273" s="398">
        <f t="shared" si="42"/>
        <v>-0.21231847324357578</v>
      </c>
      <c r="V273" s="398">
        <f t="shared" si="43"/>
        <v>-0.42463694648715156</v>
      </c>
      <c r="W273" s="398">
        <f t="shared" si="44"/>
        <v>-0.63695541973072733</v>
      </c>
      <c r="X273" s="401">
        <f t="shared" si="45"/>
        <v>-0.84927389297430311</v>
      </c>
      <c r="Y273" s="333"/>
      <c r="Z273" s="334"/>
      <c r="AA273" s="334"/>
      <c r="AB273" s="72"/>
    </row>
    <row r="274" spans="1:28" ht="12.5" x14ac:dyDescent="0.25">
      <c r="A274" s="19">
        <v>761</v>
      </c>
      <c r="B274" s="27" t="s">
        <v>243</v>
      </c>
      <c r="C274" s="19">
        <v>2</v>
      </c>
      <c r="D274" s="20">
        <v>8828</v>
      </c>
      <c r="E274" s="114">
        <v>20.5</v>
      </c>
      <c r="F274" s="125">
        <f t="shared" si="46"/>
        <v>7.8699999999999992</v>
      </c>
      <c r="G274" s="123">
        <f t="shared" si="40"/>
        <v>-12.63</v>
      </c>
      <c r="H274" s="127">
        <v>151.29446908272109</v>
      </c>
      <c r="I274" s="131">
        <v>-205.35113402672692</v>
      </c>
      <c r="J274" s="98">
        <v>-154.59230913345215</v>
      </c>
      <c r="K274" s="97">
        <v>-107.76176234907982</v>
      </c>
      <c r="L274" s="29"/>
      <c r="M274" s="15">
        <v>4.1306166095274648</v>
      </c>
      <c r="N274" s="145">
        <v>-25</v>
      </c>
      <c r="O274" s="145">
        <v>-50</v>
      </c>
      <c r="P274" s="145">
        <v>-75</v>
      </c>
      <c r="Q274" s="335">
        <v>-100</v>
      </c>
      <c r="R274" s="385">
        <v>-305.35113402672692</v>
      </c>
      <c r="S274" s="86"/>
      <c r="T274" s="397">
        <f t="shared" si="41"/>
        <v>-2.7301834856031829E-2</v>
      </c>
      <c r="U274" s="398">
        <f t="shared" si="42"/>
        <v>0.16524067371115272</v>
      </c>
      <c r="V274" s="398">
        <f t="shared" si="43"/>
        <v>0.33048134742230545</v>
      </c>
      <c r="W274" s="398">
        <f t="shared" si="44"/>
        <v>0.49572202113345815</v>
      </c>
      <c r="X274" s="401">
        <f t="shared" si="45"/>
        <v>0.6609626948446109</v>
      </c>
      <c r="Y274" s="333"/>
      <c r="Z274" s="334"/>
      <c r="AA274" s="334"/>
      <c r="AB274" s="72"/>
    </row>
    <row r="275" spans="1:28" ht="12.5" x14ac:dyDescent="0.25">
      <c r="A275" s="19">
        <v>762</v>
      </c>
      <c r="B275" s="27" t="s">
        <v>244</v>
      </c>
      <c r="C275" s="19">
        <v>11</v>
      </c>
      <c r="D275" s="20">
        <v>3967</v>
      </c>
      <c r="E275" s="114">
        <v>21.25</v>
      </c>
      <c r="F275" s="125">
        <f t="shared" si="46"/>
        <v>8.6199999999999992</v>
      </c>
      <c r="G275" s="123">
        <f t="shared" si="40"/>
        <v>-12.63</v>
      </c>
      <c r="H275" s="127">
        <v>129.25361026613413</v>
      </c>
      <c r="I275" s="131">
        <v>111.91108690011417</v>
      </c>
      <c r="J275" s="98">
        <v>224.34713469714234</v>
      </c>
      <c r="K275" s="97">
        <v>-26.873420469793444</v>
      </c>
      <c r="L275" s="29"/>
      <c r="M275" s="15">
        <v>4.1306166095274506</v>
      </c>
      <c r="N275" s="145">
        <v>-24.999999999999986</v>
      </c>
      <c r="O275" s="145">
        <v>-49.999999999999993</v>
      </c>
      <c r="P275" s="145">
        <v>-75</v>
      </c>
      <c r="Q275" s="335">
        <v>-79.668326528266334</v>
      </c>
      <c r="R275" s="385">
        <v>32.242760371847844</v>
      </c>
      <c r="S275" s="86"/>
      <c r="T275" s="397">
        <f t="shared" si="41"/>
        <v>-3.1957456360580415E-2</v>
      </c>
      <c r="U275" s="398">
        <f t="shared" si="42"/>
        <v>0.19341819503938654</v>
      </c>
      <c r="V275" s="398">
        <f t="shared" si="43"/>
        <v>0.38683639007877324</v>
      </c>
      <c r="W275" s="398">
        <f t="shared" si="44"/>
        <v>0.58025458511815997</v>
      </c>
      <c r="X275" s="401">
        <f t="shared" si="45"/>
        <v>0.61637215675623036</v>
      </c>
      <c r="Y275" s="333"/>
      <c r="Z275" s="334"/>
      <c r="AA275" s="334"/>
      <c r="AB275" s="72"/>
    </row>
    <row r="276" spans="1:28" ht="12.5" x14ac:dyDescent="0.25">
      <c r="A276" s="19">
        <v>765</v>
      </c>
      <c r="B276" s="27" t="s">
        <v>245</v>
      </c>
      <c r="C276" s="19">
        <v>18</v>
      </c>
      <c r="D276" s="20">
        <v>10389</v>
      </c>
      <c r="E276" s="114">
        <v>19.75</v>
      </c>
      <c r="F276" s="125">
        <f t="shared" si="46"/>
        <v>7.1199999999999992</v>
      </c>
      <c r="G276" s="123">
        <f t="shared" si="40"/>
        <v>-12.63</v>
      </c>
      <c r="H276" s="127">
        <v>163.48294328162569</v>
      </c>
      <c r="I276" s="131">
        <v>-543.8616912364572</v>
      </c>
      <c r="J276" s="98">
        <v>-98.859792929417239</v>
      </c>
      <c r="K276" s="97">
        <v>10.230858385342486</v>
      </c>
      <c r="L276" s="29"/>
      <c r="M276" s="15">
        <v>4.1306166095274648</v>
      </c>
      <c r="N276" s="145">
        <v>25</v>
      </c>
      <c r="O276" s="145">
        <v>50</v>
      </c>
      <c r="P276" s="145">
        <v>52.981580836096157</v>
      </c>
      <c r="Q276" s="335">
        <v>52.981580836096157</v>
      </c>
      <c r="R276" s="385">
        <v>-490.88011040036105</v>
      </c>
      <c r="S276" s="86"/>
      <c r="T276" s="397">
        <f t="shared" si="41"/>
        <v>-2.5266345996791926E-2</v>
      </c>
      <c r="U276" s="398">
        <f t="shared" si="42"/>
        <v>-0.15292115188392147</v>
      </c>
      <c r="V276" s="398">
        <f t="shared" si="43"/>
        <v>-0.30584230376784294</v>
      </c>
      <c r="W276" s="398">
        <f t="shared" si="44"/>
        <v>-0.32408017480347689</v>
      </c>
      <c r="X276" s="401">
        <f t="shared" si="45"/>
        <v>-0.32408017480347689</v>
      </c>
      <c r="Y276" s="333"/>
      <c r="Z276" s="334"/>
      <c r="AA276" s="334"/>
      <c r="AB276" s="72"/>
    </row>
    <row r="277" spans="1:28" ht="12.5" x14ac:dyDescent="0.25">
      <c r="A277" s="19">
        <v>768</v>
      </c>
      <c r="B277" s="27" t="s">
        <v>246</v>
      </c>
      <c r="C277" s="19">
        <v>10</v>
      </c>
      <c r="D277" s="20">
        <v>2530</v>
      </c>
      <c r="E277" s="114">
        <v>21.5</v>
      </c>
      <c r="F277" s="125">
        <f t="shared" si="46"/>
        <v>8.8699999999999992</v>
      </c>
      <c r="G277" s="123">
        <f t="shared" si="40"/>
        <v>-12.63</v>
      </c>
      <c r="H277" s="127">
        <v>126.61144061565612</v>
      </c>
      <c r="I277" s="131">
        <v>162.91150296289959</v>
      </c>
      <c r="J277" s="98">
        <v>121.04668365505265</v>
      </c>
      <c r="K277" s="97">
        <v>27.352080183832015</v>
      </c>
      <c r="L277" s="29"/>
      <c r="M277" s="15">
        <v>4.1306166095274648</v>
      </c>
      <c r="N277" s="145">
        <v>-25</v>
      </c>
      <c r="O277" s="145">
        <v>-50</v>
      </c>
      <c r="P277" s="145">
        <v>-75</v>
      </c>
      <c r="Q277" s="335">
        <v>-100</v>
      </c>
      <c r="R277" s="385">
        <v>62.91150296289959</v>
      </c>
      <c r="S277" s="86"/>
      <c r="T277" s="397">
        <f t="shared" si="41"/>
        <v>-3.2624355188141614E-2</v>
      </c>
      <c r="U277" s="398">
        <f t="shared" si="42"/>
        <v>0.19745451025938826</v>
      </c>
      <c r="V277" s="398">
        <f t="shared" si="43"/>
        <v>0.39490902051877652</v>
      </c>
      <c r="W277" s="398">
        <f t="shared" si="44"/>
        <v>0.59236353077816484</v>
      </c>
      <c r="X277" s="401">
        <f t="shared" si="45"/>
        <v>0.78981804103755304</v>
      </c>
      <c r="Y277" s="333"/>
      <c r="Z277" s="334"/>
      <c r="AA277" s="334"/>
      <c r="AB277" s="72"/>
    </row>
    <row r="278" spans="1:28" ht="12.5" x14ac:dyDescent="0.25">
      <c r="A278" s="19">
        <v>777</v>
      </c>
      <c r="B278" s="27" t="s">
        <v>247</v>
      </c>
      <c r="C278" s="19">
        <v>18</v>
      </c>
      <c r="D278" s="20">
        <v>7862</v>
      </c>
      <c r="E278" s="114">
        <v>21.5</v>
      </c>
      <c r="F278" s="125">
        <f t="shared" si="46"/>
        <v>8.8699999999999992</v>
      </c>
      <c r="G278" s="123">
        <f t="shared" si="40"/>
        <v>-12.63</v>
      </c>
      <c r="H278" s="127">
        <v>139.67021882834018</v>
      </c>
      <c r="I278" s="131">
        <v>-47.253932033214625</v>
      </c>
      <c r="J278" s="98">
        <v>251.59075339320734</v>
      </c>
      <c r="K278" s="97">
        <v>154.06031652548381</v>
      </c>
      <c r="L278" s="29"/>
      <c r="M278" s="15">
        <v>4.1306166095274577</v>
      </c>
      <c r="N278" s="145">
        <v>-7.9543218124478727</v>
      </c>
      <c r="O278" s="145">
        <v>-7.9543218124478727</v>
      </c>
      <c r="P278" s="145">
        <v>-7.9543218124478727</v>
      </c>
      <c r="Q278" s="335">
        <v>-7.9543218124478727</v>
      </c>
      <c r="R278" s="385">
        <v>-55.208253845662497</v>
      </c>
      <c r="S278" s="86"/>
      <c r="T278" s="397">
        <f t="shared" si="41"/>
        <v>-2.957406843189769E-2</v>
      </c>
      <c r="U278" s="398">
        <f t="shared" si="42"/>
        <v>5.6950736378698068E-2</v>
      </c>
      <c r="V278" s="398">
        <f t="shared" si="43"/>
        <v>5.6950736378698068E-2</v>
      </c>
      <c r="W278" s="398">
        <f t="shared" si="44"/>
        <v>5.6950736378698068E-2</v>
      </c>
      <c r="X278" s="401">
        <f t="shared" si="45"/>
        <v>5.6950736378698068E-2</v>
      </c>
      <c r="Y278" s="333"/>
      <c r="Z278" s="334"/>
      <c r="AA278" s="334"/>
      <c r="AB278" s="72"/>
    </row>
    <row r="279" spans="1:28" ht="12.5" x14ac:dyDescent="0.25">
      <c r="A279" s="19">
        <v>778</v>
      </c>
      <c r="B279" s="27" t="s">
        <v>248</v>
      </c>
      <c r="C279" s="19">
        <v>11</v>
      </c>
      <c r="D279" s="20">
        <v>7145</v>
      </c>
      <c r="E279" s="114">
        <v>21.75</v>
      </c>
      <c r="F279" s="125">
        <f t="shared" si="46"/>
        <v>9.1199999999999992</v>
      </c>
      <c r="G279" s="123">
        <f t="shared" si="40"/>
        <v>-12.63</v>
      </c>
      <c r="H279" s="127">
        <v>144.40258492627652</v>
      </c>
      <c r="I279" s="131">
        <v>-43.454797533864614</v>
      </c>
      <c r="J279" s="98">
        <v>383.91639644939272</v>
      </c>
      <c r="K279" s="97">
        <v>22.459273268920697</v>
      </c>
      <c r="L279" s="29"/>
      <c r="M279" s="15">
        <v>4.1306166095274577</v>
      </c>
      <c r="N279" s="145">
        <v>25</v>
      </c>
      <c r="O279" s="145">
        <v>50</v>
      </c>
      <c r="P279" s="145">
        <v>71.671898072673841</v>
      </c>
      <c r="Q279" s="335">
        <v>71.671898072673841</v>
      </c>
      <c r="R279" s="385">
        <v>28.217100538809227</v>
      </c>
      <c r="S279" s="86"/>
      <c r="T279" s="397">
        <f t="shared" si="41"/>
        <v>-2.8604866122281039E-2</v>
      </c>
      <c r="U279" s="398">
        <f t="shared" si="42"/>
        <v>-0.17312709473146573</v>
      </c>
      <c r="V279" s="398">
        <f t="shared" si="43"/>
        <v>-0.34625418946293146</v>
      </c>
      <c r="W279" s="398">
        <f t="shared" si="44"/>
        <v>-0.4963338994884704</v>
      </c>
      <c r="X279" s="401">
        <f t="shared" si="45"/>
        <v>-0.4963338994884704</v>
      </c>
      <c r="Y279" s="333"/>
      <c r="Z279" s="334"/>
      <c r="AA279" s="334"/>
      <c r="AB279" s="72"/>
    </row>
    <row r="280" spans="1:28" ht="12.5" x14ac:dyDescent="0.25">
      <c r="A280" s="19">
        <v>781</v>
      </c>
      <c r="B280" s="27" t="s">
        <v>249</v>
      </c>
      <c r="C280" s="19">
        <v>7</v>
      </c>
      <c r="D280" s="20">
        <v>3753</v>
      </c>
      <c r="E280" s="114">
        <v>19</v>
      </c>
      <c r="F280" s="125">
        <f t="shared" si="46"/>
        <v>6.3699999999999992</v>
      </c>
      <c r="G280" s="123">
        <f t="shared" si="40"/>
        <v>-12.63</v>
      </c>
      <c r="H280" s="127">
        <v>132.78837944819446</v>
      </c>
      <c r="I280" s="131">
        <v>-36.176328170043035</v>
      </c>
      <c r="J280" s="98">
        <v>13.448657603570698</v>
      </c>
      <c r="K280" s="97">
        <v>-484.36380019269512</v>
      </c>
      <c r="L280" s="29"/>
      <c r="M280" s="15">
        <v>4.1306166095274577</v>
      </c>
      <c r="N280" s="145">
        <v>-24.999999999999972</v>
      </c>
      <c r="O280" s="145">
        <v>-49.999999999999972</v>
      </c>
      <c r="P280" s="145">
        <v>-74.999999999999972</v>
      </c>
      <c r="Q280" s="335">
        <v>-99.999999999999972</v>
      </c>
      <c r="R280" s="385">
        <v>-136.17632817004301</v>
      </c>
      <c r="S280" s="86"/>
      <c r="T280" s="397">
        <f t="shared" si="41"/>
        <v>-3.1106762705383872E-2</v>
      </c>
      <c r="U280" s="398">
        <f t="shared" si="42"/>
        <v>0.18826948641054372</v>
      </c>
      <c r="V280" s="398">
        <f t="shared" si="43"/>
        <v>0.37653897282108767</v>
      </c>
      <c r="W280" s="398">
        <f t="shared" si="44"/>
        <v>0.56480845923163159</v>
      </c>
      <c r="X280" s="401">
        <f t="shared" si="45"/>
        <v>0.75307794564217556</v>
      </c>
      <c r="Y280" s="333"/>
      <c r="Z280" s="334"/>
      <c r="AA280" s="334"/>
      <c r="AB280" s="72"/>
    </row>
    <row r="281" spans="1:28" ht="12.5" x14ac:dyDescent="0.25">
      <c r="A281" s="19">
        <v>783</v>
      </c>
      <c r="B281" s="27" t="s">
        <v>250</v>
      </c>
      <c r="C281" s="19">
        <v>4</v>
      </c>
      <c r="D281" s="20">
        <v>6811</v>
      </c>
      <c r="E281" s="114">
        <v>21.5</v>
      </c>
      <c r="F281" s="125">
        <f t="shared" si="46"/>
        <v>8.8699999999999992</v>
      </c>
      <c r="G281" s="123">
        <f t="shared" si="40"/>
        <v>-12.63</v>
      </c>
      <c r="H281" s="127">
        <v>179.61918158453474</v>
      </c>
      <c r="I281" s="131">
        <v>32.626097454612186</v>
      </c>
      <c r="J281" s="98">
        <v>114.87856917496747</v>
      </c>
      <c r="K281" s="97">
        <v>74.286235774920868</v>
      </c>
      <c r="L281" s="29"/>
      <c r="M281" s="15">
        <v>4.1306166095274577</v>
      </c>
      <c r="N281" s="145">
        <v>25.000000000000007</v>
      </c>
      <c r="O281" s="145">
        <v>50.000000000000007</v>
      </c>
      <c r="P281" s="145">
        <v>75</v>
      </c>
      <c r="Q281" s="335">
        <v>100</v>
      </c>
      <c r="R281" s="385">
        <v>132.62609745461219</v>
      </c>
      <c r="S281" s="86"/>
      <c r="T281" s="397">
        <f t="shared" si="41"/>
        <v>-2.2996522827287532E-2</v>
      </c>
      <c r="U281" s="398">
        <f t="shared" si="42"/>
        <v>-0.13918335324467659</v>
      </c>
      <c r="V281" s="398">
        <f t="shared" si="43"/>
        <v>-0.27836670648935313</v>
      </c>
      <c r="W281" s="398">
        <f t="shared" si="44"/>
        <v>-0.41755005973402964</v>
      </c>
      <c r="X281" s="401">
        <f t="shared" si="45"/>
        <v>-0.55673341297870615</v>
      </c>
      <c r="Y281" s="333"/>
      <c r="Z281" s="334"/>
      <c r="AA281" s="334"/>
      <c r="AB281" s="72"/>
    </row>
    <row r="282" spans="1:28" ht="12.5" x14ac:dyDescent="0.25">
      <c r="A282" s="19">
        <v>785</v>
      </c>
      <c r="B282" s="27" t="s">
        <v>251</v>
      </c>
      <c r="C282" s="19">
        <v>18</v>
      </c>
      <c r="D282" s="20">
        <v>2869</v>
      </c>
      <c r="E282" s="114">
        <v>21.5</v>
      </c>
      <c r="F282" s="125">
        <f t="shared" si="46"/>
        <v>8.8699999999999992</v>
      </c>
      <c r="G282" s="123">
        <f t="shared" si="40"/>
        <v>-12.63</v>
      </c>
      <c r="H282" s="127">
        <v>136.2475995194913</v>
      </c>
      <c r="I282" s="131">
        <v>-158.99476555819533</v>
      </c>
      <c r="J282" s="98">
        <v>227.02273658935519</v>
      </c>
      <c r="K282" s="97">
        <v>-296.5463838232497</v>
      </c>
      <c r="L282" s="29"/>
      <c r="M282" s="15">
        <v>4.1306166095274648</v>
      </c>
      <c r="N282" s="145">
        <v>25</v>
      </c>
      <c r="O282" s="145">
        <v>50</v>
      </c>
      <c r="P282" s="145">
        <v>75</v>
      </c>
      <c r="Q282" s="335">
        <v>100</v>
      </c>
      <c r="R282" s="385">
        <v>-58.994765558195333</v>
      </c>
      <c r="S282" s="86"/>
      <c r="T282" s="397">
        <f t="shared" si="41"/>
        <v>-3.0316986310915131E-2</v>
      </c>
      <c r="U282" s="398">
        <f t="shared" si="42"/>
        <v>-0.18348947128733487</v>
      </c>
      <c r="V282" s="398">
        <f t="shared" si="43"/>
        <v>-0.36697894257466973</v>
      </c>
      <c r="W282" s="398">
        <f t="shared" si="44"/>
        <v>-0.55046841386200462</v>
      </c>
      <c r="X282" s="401">
        <f t="shared" si="45"/>
        <v>-0.73395788514933946</v>
      </c>
      <c r="Y282" s="333"/>
      <c r="Z282" s="334"/>
      <c r="AA282" s="334"/>
      <c r="AB282" s="72"/>
    </row>
    <row r="283" spans="1:28" ht="12.5" x14ac:dyDescent="0.25">
      <c r="A283" s="19">
        <v>790</v>
      </c>
      <c r="B283" s="27" t="s">
        <v>252</v>
      </c>
      <c r="C283" s="19">
        <v>6</v>
      </c>
      <c r="D283" s="20">
        <v>24651</v>
      </c>
      <c r="E283" s="114">
        <v>20.75</v>
      </c>
      <c r="F283" s="125">
        <f t="shared" si="46"/>
        <v>8.1199999999999992</v>
      </c>
      <c r="G283" s="123">
        <f t="shared" si="40"/>
        <v>-12.63</v>
      </c>
      <c r="H283" s="127">
        <v>154.76959337574212</v>
      </c>
      <c r="I283" s="131">
        <v>-36.066044303468843</v>
      </c>
      <c r="J283" s="98">
        <v>228.41944946000601</v>
      </c>
      <c r="K283" s="97">
        <v>-6.7258409824620458</v>
      </c>
      <c r="L283" s="29"/>
      <c r="M283" s="15">
        <v>4.1306166095274577</v>
      </c>
      <c r="N283" s="145">
        <v>19.612483557423847</v>
      </c>
      <c r="O283" s="145">
        <v>19.612483557423847</v>
      </c>
      <c r="P283" s="145">
        <v>19.612483557423847</v>
      </c>
      <c r="Q283" s="335">
        <v>19.612483557423847</v>
      </c>
      <c r="R283" s="385">
        <v>-16.453560746044996</v>
      </c>
      <c r="S283" s="86"/>
      <c r="T283" s="397">
        <f t="shared" si="41"/>
        <v>-2.6688812184828496E-2</v>
      </c>
      <c r="U283" s="398">
        <f t="shared" si="42"/>
        <v>-0.12672052132236084</v>
      </c>
      <c r="V283" s="398">
        <f t="shared" si="43"/>
        <v>-0.12672052132236084</v>
      </c>
      <c r="W283" s="398">
        <f t="shared" si="44"/>
        <v>-0.12672052132236084</v>
      </c>
      <c r="X283" s="401">
        <f t="shared" si="45"/>
        <v>-0.12672052132236084</v>
      </c>
      <c r="Y283" s="333"/>
      <c r="Z283" s="334"/>
      <c r="AA283" s="334"/>
      <c r="AB283" s="72"/>
    </row>
    <row r="284" spans="1:28" ht="12.5" x14ac:dyDescent="0.25">
      <c r="A284" s="19">
        <v>791</v>
      </c>
      <c r="B284" s="27" t="s">
        <v>253</v>
      </c>
      <c r="C284" s="19">
        <v>17</v>
      </c>
      <c r="D284" s="20">
        <v>5301</v>
      </c>
      <c r="E284" s="114">
        <v>22</v>
      </c>
      <c r="F284" s="125">
        <f t="shared" si="46"/>
        <v>9.3699999999999992</v>
      </c>
      <c r="G284" s="123">
        <f t="shared" si="40"/>
        <v>-12.63</v>
      </c>
      <c r="H284" s="127">
        <v>127.52790043641714</v>
      </c>
      <c r="I284" s="131">
        <v>-66.269379746438005</v>
      </c>
      <c r="J284" s="98">
        <v>382.16510952979411</v>
      </c>
      <c r="K284" s="97">
        <v>237.94018536578872</v>
      </c>
      <c r="L284" s="29"/>
      <c r="M284" s="15">
        <v>4.1306166095274577</v>
      </c>
      <c r="N284" s="145">
        <v>25</v>
      </c>
      <c r="O284" s="145">
        <v>50</v>
      </c>
      <c r="P284" s="145">
        <v>57.498366346454517</v>
      </c>
      <c r="Q284" s="335">
        <v>57.498366346454517</v>
      </c>
      <c r="R284" s="385">
        <v>-8.7710133999834881</v>
      </c>
      <c r="S284" s="86"/>
      <c r="T284" s="397">
        <f t="shared" si="41"/>
        <v>-3.2389905231654782E-2</v>
      </c>
      <c r="U284" s="398">
        <f t="shared" si="42"/>
        <v>-0.1960355335142093</v>
      </c>
      <c r="V284" s="398">
        <f t="shared" si="43"/>
        <v>-0.3920710670284186</v>
      </c>
      <c r="W284" s="398">
        <f t="shared" si="44"/>
        <v>-0.45086891691690678</v>
      </c>
      <c r="X284" s="401">
        <f t="shared" si="45"/>
        <v>-0.45086891691690678</v>
      </c>
      <c r="Y284" s="333"/>
      <c r="Z284" s="334"/>
      <c r="AA284" s="334"/>
      <c r="AB284" s="72"/>
    </row>
    <row r="285" spans="1:28" ht="12.5" x14ac:dyDescent="0.25">
      <c r="A285" s="19">
        <v>831</v>
      </c>
      <c r="B285" s="27" t="s">
        <v>254</v>
      </c>
      <c r="C285" s="19">
        <v>9</v>
      </c>
      <c r="D285" s="20">
        <v>4715</v>
      </c>
      <c r="E285" s="114">
        <v>21</v>
      </c>
      <c r="F285" s="125">
        <f t="shared" si="46"/>
        <v>8.3699999999999992</v>
      </c>
      <c r="G285" s="123">
        <f t="shared" si="40"/>
        <v>-12.63</v>
      </c>
      <c r="H285" s="127">
        <v>187.81896664221435</v>
      </c>
      <c r="I285" s="131">
        <v>228.21386179541449</v>
      </c>
      <c r="J285" s="98">
        <v>-191.70119957224259</v>
      </c>
      <c r="K285" s="97">
        <v>-87.458852181571018</v>
      </c>
      <c r="L285" s="29"/>
      <c r="M285" s="15">
        <v>4.1306166095274648</v>
      </c>
      <c r="N285" s="145">
        <v>24.732699832207629</v>
      </c>
      <c r="O285" s="145">
        <v>24.732699832207629</v>
      </c>
      <c r="P285" s="145">
        <v>24.732699832207629</v>
      </c>
      <c r="Q285" s="335">
        <v>24.732699832207629</v>
      </c>
      <c r="R285" s="385">
        <v>252.94656162762212</v>
      </c>
      <c r="S285" s="86"/>
      <c r="T285" s="397">
        <f t="shared" si="41"/>
        <v>-2.1992542517796303E-2</v>
      </c>
      <c r="U285" s="398">
        <f t="shared" si="42"/>
        <v>-0.13168371796721773</v>
      </c>
      <c r="V285" s="398">
        <f t="shared" si="43"/>
        <v>-0.13168371796721773</v>
      </c>
      <c r="W285" s="398">
        <f t="shared" si="44"/>
        <v>-0.13168371796721773</v>
      </c>
      <c r="X285" s="401">
        <f t="shared" si="45"/>
        <v>-0.13168371796721773</v>
      </c>
      <c r="Y285" s="333"/>
      <c r="Z285" s="334"/>
      <c r="AA285" s="334"/>
      <c r="AB285" s="72"/>
    </row>
    <row r="286" spans="1:28" ht="12.5" x14ac:dyDescent="0.25">
      <c r="A286" s="19">
        <v>832</v>
      </c>
      <c r="B286" s="27" t="s">
        <v>255</v>
      </c>
      <c r="C286" s="19">
        <v>17</v>
      </c>
      <c r="D286" s="20">
        <v>4024</v>
      </c>
      <c r="E286" s="114">
        <v>20.5</v>
      </c>
      <c r="F286" s="125">
        <f t="shared" si="46"/>
        <v>7.8699999999999992</v>
      </c>
      <c r="G286" s="123">
        <f t="shared" si="40"/>
        <v>-12.63</v>
      </c>
      <c r="H286" s="127">
        <v>134.58025670626813</v>
      </c>
      <c r="I286" s="131">
        <v>20.406488008757361</v>
      </c>
      <c r="J286" s="98">
        <v>176.34425144834447</v>
      </c>
      <c r="K286" s="97">
        <v>-6.3970837523916373</v>
      </c>
      <c r="L286" s="29"/>
      <c r="M286" s="15">
        <v>4.1306166095274577</v>
      </c>
      <c r="N286" s="145">
        <v>-24.999999999999982</v>
      </c>
      <c r="O286" s="145">
        <v>-49.999999999999986</v>
      </c>
      <c r="P286" s="145">
        <v>-74.999999999999986</v>
      </c>
      <c r="Q286" s="335">
        <v>-99.999999999999986</v>
      </c>
      <c r="R286" s="385">
        <v>-79.593511991242622</v>
      </c>
      <c r="S286" s="86"/>
      <c r="T286" s="397">
        <f t="shared" si="41"/>
        <v>-3.0692589764803685E-2</v>
      </c>
      <c r="U286" s="398">
        <f t="shared" si="42"/>
        <v>0.18576276054045895</v>
      </c>
      <c r="V286" s="398">
        <f t="shared" si="43"/>
        <v>0.37152552108091808</v>
      </c>
      <c r="W286" s="398">
        <f t="shared" si="44"/>
        <v>0.55728828162137711</v>
      </c>
      <c r="X286" s="401">
        <f t="shared" si="45"/>
        <v>0.74305104216183626</v>
      </c>
      <c r="Y286" s="333"/>
      <c r="Z286" s="334"/>
      <c r="AA286" s="334"/>
      <c r="AB286" s="72"/>
    </row>
    <row r="287" spans="1:28" ht="12.5" x14ac:dyDescent="0.25">
      <c r="A287" s="19">
        <v>833</v>
      </c>
      <c r="B287" s="27" t="s">
        <v>256</v>
      </c>
      <c r="C287" s="19">
        <v>2</v>
      </c>
      <c r="D287" s="20">
        <v>1662</v>
      </c>
      <c r="E287" s="114">
        <v>20.75</v>
      </c>
      <c r="F287" s="125">
        <f t="shared" si="46"/>
        <v>8.1199999999999992</v>
      </c>
      <c r="G287" s="123">
        <f t="shared" si="40"/>
        <v>-12.63</v>
      </c>
      <c r="H287" s="127">
        <v>163.92663003207011</v>
      </c>
      <c r="I287" s="131">
        <v>-100.63138303150581</v>
      </c>
      <c r="J287" s="98">
        <v>-184.20084775652606</v>
      </c>
      <c r="K287" s="97">
        <v>-375.45967505501409</v>
      </c>
      <c r="L287" s="29"/>
      <c r="M287" s="15">
        <v>4.1306166095274648</v>
      </c>
      <c r="N287" s="145">
        <v>-25</v>
      </c>
      <c r="O287" s="145">
        <v>-50</v>
      </c>
      <c r="P287" s="145">
        <v>-75</v>
      </c>
      <c r="Q287" s="335">
        <v>-100</v>
      </c>
      <c r="R287" s="385">
        <v>-200.63138303150581</v>
      </c>
      <c r="S287" s="86"/>
      <c r="T287" s="397">
        <f t="shared" si="41"/>
        <v>-2.5197959652555314E-2</v>
      </c>
      <c r="U287" s="398">
        <f t="shared" si="42"/>
        <v>0.15250725275758475</v>
      </c>
      <c r="V287" s="398">
        <f t="shared" si="43"/>
        <v>0.30501450551516951</v>
      </c>
      <c r="W287" s="398">
        <f t="shared" si="44"/>
        <v>0.45752175827275426</v>
      </c>
      <c r="X287" s="401">
        <f t="shared" si="45"/>
        <v>0.61002901103033902</v>
      </c>
      <c r="Y287" s="333"/>
      <c r="Z287" s="334"/>
      <c r="AA287" s="334"/>
      <c r="AB287" s="72"/>
    </row>
    <row r="288" spans="1:28" ht="12.5" x14ac:dyDescent="0.25">
      <c r="A288" s="19">
        <v>834</v>
      </c>
      <c r="B288" s="27" t="s">
        <v>257</v>
      </c>
      <c r="C288" s="19">
        <v>5</v>
      </c>
      <c r="D288" s="20">
        <v>6081</v>
      </c>
      <c r="E288" s="114">
        <v>20.75</v>
      </c>
      <c r="F288" s="125">
        <f t="shared" si="46"/>
        <v>8.1199999999999992</v>
      </c>
      <c r="G288" s="123">
        <f t="shared" si="40"/>
        <v>-12.63</v>
      </c>
      <c r="H288" s="127">
        <v>164.93831630946104</v>
      </c>
      <c r="I288" s="131">
        <v>-174.18761727139733</v>
      </c>
      <c r="J288" s="98">
        <v>-182.490331475093</v>
      </c>
      <c r="K288" s="97">
        <v>-216.9775886767988</v>
      </c>
      <c r="L288" s="29"/>
      <c r="M288" s="15">
        <v>4.1306166095274648</v>
      </c>
      <c r="N288" s="145">
        <v>-25</v>
      </c>
      <c r="O288" s="145">
        <v>-35.758276188794184</v>
      </c>
      <c r="P288" s="145">
        <v>-35.758276188794184</v>
      </c>
      <c r="Q288" s="335">
        <v>-35.758276188794184</v>
      </c>
      <c r="R288" s="385">
        <v>-209.94589346019151</v>
      </c>
      <c r="S288" s="86"/>
      <c r="T288" s="397">
        <f t="shared" si="41"/>
        <v>-2.5043402296998762E-2</v>
      </c>
      <c r="U288" s="398">
        <f t="shared" si="42"/>
        <v>0.15157181520571866</v>
      </c>
      <c r="V288" s="398">
        <f t="shared" si="43"/>
        <v>0.21679787322251845</v>
      </c>
      <c r="W288" s="398">
        <f t="shared" si="44"/>
        <v>0.21679787322251845</v>
      </c>
      <c r="X288" s="401">
        <f t="shared" si="45"/>
        <v>0.21679787322251845</v>
      </c>
      <c r="Y288" s="333"/>
      <c r="Z288" s="334"/>
      <c r="AA288" s="334"/>
      <c r="AB288" s="72"/>
    </row>
    <row r="289" spans="1:28" ht="12.5" x14ac:dyDescent="0.25">
      <c r="A289" s="19">
        <v>837</v>
      </c>
      <c r="B289" s="27" t="s">
        <v>258</v>
      </c>
      <c r="C289" s="19">
        <v>6</v>
      </c>
      <c r="D289" s="20">
        <v>235239</v>
      </c>
      <c r="E289" s="114">
        <v>20.25</v>
      </c>
      <c r="F289" s="125">
        <f t="shared" si="46"/>
        <v>7.6199999999999992</v>
      </c>
      <c r="G289" s="123">
        <f t="shared" si="40"/>
        <v>-12.63</v>
      </c>
      <c r="H289" s="127">
        <v>191.21570546798227</v>
      </c>
      <c r="I289" s="131">
        <v>-33.556687673447811</v>
      </c>
      <c r="J289" s="98">
        <v>-201.63302482646489</v>
      </c>
      <c r="K289" s="97">
        <v>28.432275374804789</v>
      </c>
      <c r="L289" s="29"/>
      <c r="M289" s="15">
        <v>4.1306166095274577</v>
      </c>
      <c r="N289" s="145">
        <v>24.999999999999996</v>
      </c>
      <c r="O289" s="145">
        <v>50</v>
      </c>
      <c r="P289" s="145">
        <v>59.981893236145595</v>
      </c>
      <c r="Q289" s="335">
        <v>59.981893236145595</v>
      </c>
      <c r="R289" s="385">
        <v>26.42520556269778</v>
      </c>
      <c r="S289" s="86"/>
      <c r="T289" s="397">
        <f t="shared" si="41"/>
        <v>-2.160186894386194E-2</v>
      </c>
      <c r="U289" s="398">
        <f t="shared" si="42"/>
        <v>-0.13074239868955781</v>
      </c>
      <c r="V289" s="398">
        <f t="shared" si="43"/>
        <v>-0.26148479737911562</v>
      </c>
      <c r="W289" s="398">
        <f t="shared" si="44"/>
        <v>-0.31368706398538554</v>
      </c>
      <c r="X289" s="401">
        <f t="shared" si="45"/>
        <v>-0.31368706398538554</v>
      </c>
      <c r="Y289" s="333"/>
      <c r="Z289" s="334"/>
      <c r="AA289" s="334"/>
      <c r="AB289" s="72"/>
    </row>
    <row r="290" spans="1:28" ht="12.5" x14ac:dyDescent="0.25">
      <c r="A290" s="19">
        <v>844</v>
      </c>
      <c r="B290" s="27" t="s">
        <v>259</v>
      </c>
      <c r="C290" s="19">
        <v>11</v>
      </c>
      <c r="D290" s="20">
        <v>1567</v>
      </c>
      <c r="E290" s="114">
        <v>21.5</v>
      </c>
      <c r="F290" s="125">
        <f t="shared" si="46"/>
        <v>8.8699999999999992</v>
      </c>
      <c r="G290" s="123">
        <f t="shared" ref="G290:G328" si="47">F290-E290</f>
        <v>-12.63</v>
      </c>
      <c r="H290" s="127">
        <v>125.20891354882157</v>
      </c>
      <c r="I290" s="131">
        <v>-26.287756458326612</v>
      </c>
      <c r="J290" s="98">
        <v>-64.448332104558318</v>
      </c>
      <c r="K290" s="97">
        <v>3.6511528219240716</v>
      </c>
      <c r="L290" s="29"/>
      <c r="M290" s="15">
        <v>4.1306166095274577</v>
      </c>
      <c r="N290" s="145">
        <v>25</v>
      </c>
      <c r="O290" s="145">
        <v>50</v>
      </c>
      <c r="P290" s="145">
        <v>73.747237533286636</v>
      </c>
      <c r="Q290" s="335">
        <v>73.747237533286636</v>
      </c>
      <c r="R290" s="385">
        <v>47.459481074960024</v>
      </c>
      <c r="S290" s="86"/>
      <c r="T290" s="397">
        <f t="shared" ref="T290:T328" si="48">-M290/$H290</f>
        <v>-3.2989796752104589E-2</v>
      </c>
      <c r="U290" s="398">
        <f t="shared" ref="U290:U328" si="49">-N290/$H290</f>
        <v>-0.19966629604410693</v>
      </c>
      <c r="V290" s="398">
        <f t="shared" ref="V290:V328" si="50">-O290/$H290</f>
        <v>-0.39933259208821387</v>
      </c>
      <c r="W290" s="398">
        <f t="shared" ref="W290:W328" si="51">-P290/$H290</f>
        <v>-0.58899351047025139</v>
      </c>
      <c r="X290" s="401">
        <f t="shared" ref="X290:X328" si="52">-Q290/$H290</f>
        <v>-0.58899351047025139</v>
      </c>
      <c r="Y290" s="333"/>
      <c r="Z290" s="334"/>
      <c r="AA290" s="334"/>
      <c r="AB290" s="72"/>
    </row>
    <row r="291" spans="1:28" ht="12.5" x14ac:dyDescent="0.25">
      <c r="A291" s="19">
        <v>845</v>
      </c>
      <c r="B291" s="27" t="s">
        <v>260</v>
      </c>
      <c r="C291" s="19">
        <v>19</v>
      </c>
      <c r="D291" s="20">
        <v>3062</v>
      </c>
      <c r="E291" s="114">
        <v>20</v>
      </c>
      <c r="F291" s="125">
        <f t="shared" si="46"/>
        <v>7.3699999999999992</v>
      </c>
      <c r="G291" s="123">
        <f t="shared" si="47"/>
        <v>-12.63</v>
      </c>
      <c r="H291" s="127">
        <v>148.94637908373932</v>
      </c>
      <c r="I291" s="131">
        <v>-199.44649617027693</v>
      </c>
      <c r="J291" s="98">
        <v>146.25232314198689</v>
      </c>
      <c r="K291" s="97">
        <v>-90.641652303110078</v>
      </c>
      <c r="L291" s="29"/>
      <c r="M291" s="15">
        <v>4.1306166095274648</v>
      </c>
      <c r="N291" s="145">
        <v>-25</v>
      </c>
      <c r="O291" s="145">
        <v>-50</v>
      </c>
      <c r="P291" s="145">
        <v>-56.984537410202449</v>
      </c>
      <c r="Q291" s="335">
        <v>-56.984537410202449</v>
      </c>
      <c r="R291" s="385">
        <v>-256.43103358047938</v>
      </c>
      <c r="S291" s="86"/>
      <c r="T291" s="397">
        <f t="shared" si="48"/>
        <v>-2.773223917853811E-2</v>
      </c>
      <c r="U291" s="398">
        <f t="shared" si="49"/>
        <v>0.16784563783148243</v>
      </c>
      <c r="V291" s="398">
        <f t="shared" si="50"/>
        <v>0.33569127566296486</v>
      </c>
      <c r="W291" s="398">
        <f t="shared" si="51"/>
        <v>0.38258424112589612</v>
      </c>
      <c r="X291" s="401">
        <f t="shared" si="52"/>
        <v>0.38258424112589612</v>
      </c>
      <c r="Y291" s="333"/>
      <c r="Z291" s="334"/>
      <c r="AA291" s="334"/>
      <c r="AB291" s="72"/>
    </row>
    <row r="292" spans="1:28" ht="12.5" x14ac:dyDescent="0.25">
      <c r="A292" s="19">
        <v>846</v>
      </c>
      <c r="B292" s="27" t="s">
        <v>261</v>
      </c>
      <c r="C292" s="19">
        <v>14</v>
      </c>
      <c r="D292" s="20">
        <v>5158</v>
      </c>
      <c r="E292" s="114">
        <v>22.5</v>
      </c>
      <c r="F292" s="125">
        <f t="shared" ref="F292:F328" si="53">E292-12.63</f>
        <v>9.8699999999999992</v>
      </c>
      <c r="G292" s="123">
        <f t="shared" si="47"/>
        <v>-12.63</v>
      </c>
      <c r="H292" s="127">
        <v>134.92621999919075</v>
      </c>
      <c r="I292" s="131">
        <v>249.44580877854114</v>
      </c>
      <c r="J292" s="98">
        <v>148.81570677300599</v>
      </c>
      <c r="K292" s="97">
        <v>108.68678135720891</v>
      </c>
      <c r="L292" s="29"/>
      <c r="M292" s="15">
        <v>4.1306166095274648</v>
      </c>
      <c r="N292" s="145">
        <v>25.000000000000028</v>
      </c>
      <c r="O292" s="145">
        <v>25.64447935130417</v>
      </c>
      <c r="P292" s="145">
        <v>25.64447935130417</v>
      </c>
      <c r="Q292" s="335">
        <v>25.64447935130417</v>
      </c>
      <c r="R292" s="385">
        <v>275.09028812984531</v>
      </c>
      <c r="S292" s="86"/>
      <c r="T292" s="397">
        <f t="shared" si="48"/>
        <v>-3.0613891129183335E-2</v>
      </c>
      <c r="U292" s="398">
        <f t="shared" si="49"/>
        <v>-0.18528644766117344</v>
      </c>
      <c r="V292" s="398">
        <f t="shared" si="50"/>
        <v>-0.19006297924493831</v>
      </c>
      <c r="W292" s="398">
        <f t="shared" si="51"/>
        <v>-0.19006297924493831</v>
      </c>
      <c r="X292" s="401">
        <f t="shared" si="52"/>
        <v>-0.19006297924493831</v>
      </c>
      <c r="Y292" s="333"/>
      <c r="Z292" s="334"/>
      <c r="AA292" s="334"/>
      <c r="AB292" s="72"/>
    </row>
    <row r="293" spans="1:28" ht="12.5" x14ac:dyDescent="0.25">
      <c r="A293" s="19">
        <v>848</v>
      </c>
      <c r="B293" s="27" t="s">
        <v>262</v>
      </c>
      <c r="C293" s="19">
        <v>12</v>
      </c>
      <c r="D293" s="20">
        <v>4482</v>
      </c>
      <c r="E293" s="114">
        <v>21.75</v>
      </c>
      <c r="F293" s="125">
        <f t="shared" si="53"/>
        <v>9.1199999999999992</v>
      </c>
      <c r="G293" s="123">
        <f t="shared" si="47"/>
        <v>-12.63</v>
      </c>
      <c r="H293" s="127">
        <v>129.24372930317762</v>
      </c>
      <c r="I293" s="131">
        <v>6.8484783438356436</v>
      </c>
      <c r="J293" s="98">
        <v>440.07072402076648</v>
      </c>
      <c r="K293" s="97">
        <v>-144.46073969975538</v>
      </c>
      <c r="L293" s="29"/>
      <c r="M293" s="15">
        <v>4.1306166095274586</v>
      </c>
      <c r="N293" s="145">
        <v>-25</v>
      </c>
      <c r="O293" s="145">
        <v>-42.554738255381828</v>
      </c>
      <c r="P293" s="145">
        <v>-42.554738255381828</v>
      </c>
      <c r="Q293" s="335">
        <v>-42.554738255381828</v>
      </c>
      <c r="R293" s="385">
        <v>-35.706259911546184</v>
      </c>
      <c r="S293" s="86"/>
      <c r="T293" s="397">
        <f t="shared" si="48"/>
        <v>-3.1959899577316687E-2</v>
      </c>
      <c r="U293" s="398">
        <f t="shared" si="49"/>
        <v>0.19343298227920558</v>
      </c>
      <c r="V293" s="398">
        <f t="shared" si="50"/>
        <v>0.32925959723398024</v>
      </c>
      <c r="W293" s="398">
        <f t="shared" si="51"/>
        <v>0.32925959723398024</v>
      </c>
      <c r="X293" s="401">
        <f t="shared" si="52"/>
        <v>0.32925959723398024</v>
      </c>
      <c r="Y293" s="333"/>
      <c r="Z293" s="334"/>
      <c r="AA293" s="334"/>
      <c r="AB293" s="72"/>
    </row>
    <row r="294" spans="1:28" ht="12.5" x14ac:dyDescent="0.25">
      <c r="A294" s="19">
        <v>849</v>
      </c>
      <c r="B294" s="27" t="s">
        <v>263</v>
      </c>
      <c r="C294" s="19">
        <v>16</v>
      </c>
      <c r="D294" s="20">
        <v>3112</v>
      </c>
      <c r="E294" s="114">
        <v>21.75</v>
      </c>
      <c r="F294" s="125">
        <f t="shared" si="53"/>
        <v>9.1199999999999992</v>
      </c>
      <c r="G294" s="123">
        <f t="shared" si="47"/>
        <v>-12.63</v>
      </c>
      <c r="H294" s="127">
        <v>127.38423420376134</v>
      </c>
      <c r="I294" s="131">
        <v>-238.84745995042448</v>
      </c>
      <c r="J294" s="98">
        <v>185.95187815458675</v>
      </c>
      <c r="K294" s="97">
        <v>145.14467918309245</v>
      </c>
      <c r="L294" s="29"/>
      <c r="M294" s="15">
        <v>4.1306166095274648</v>
      </c>
      <c r="N294" s="145">
        <v>25</v>
      </c>
      <c r="O294" s="145">
        <v>50</v>
      </c>
      <c r="P294" s="145">
        <v>75</v>
      </c>
      <c r="Q294" s="335">
        <v>100</v>
      </c>
      <c r="R294" s="385">
        <v>-138.84745995042448</v>
      </c>
      <c r="S294" s="86"/>
      <c r="T294" s="397">
        <f t="shared" si="48"/>
        <v>-3.2426435149896266E-2</v>
      </c>
      <c r="U294" s="398">
        <f t="shared" si="49"/>
        <v>-0.19625662591816886</v>
      </c>
      <c r="V294" s="398">
        <f t="shared" si="50"/>
        <v>-0.39251325183633773</v>
      </c>
      <c r="W294" s="398">
        <f t="shared" si="51"/>
        <v>-0.58876987775450662</v>
      </c>
      <c r="X294" s="401">
        <f t="shared" si="52"/>
        <v>-0.78502650367267546</v>
      </c>
      <c r="Y294" s="333"/>
      <c r="Z294" s="334"/>
      <c r="AA294" s="334"/>
      <c r="AB294" s="72"/>
    </row>
    <row r="295" spans="1:28" ht="12.5" x14ac:dyDescent="0.25">
      <c r="A295" s="19">
        <v>850</v>
      </c>
      <c r="B295" s="27" t="s">
        <v>264</v>
      </c>
      <c r="C295" s="19">
        <v>13</v>
      </c>
      <c r="D295" s="20">
        <v>2406</v>
      </c>
      <c r="E295" s="114">
        <v>21</v>
      </c>
      <c r="F295" s="125">
        <f t="shared" si="53"/>
        <v>8.3699999999999992</v>
      </c>
      <c r="G295" s="123">
        <f t="shared" si="47"/>
        <v>-12.63</v>
      </c>
      <c r="H295" s="127">
        <v>154.45580592525062</v>
      </c>
      <c r="I295" s="131">
        <v>-350.52147379253717</v>
      </c>
      <c r="J295" s="98">
        <v>-191.07375785518622</v>
      </c>
      <c r="K295" s="97">
        <v>-62.736325028163776</v>
      </c>
      <c r="L295" s="29"/>
      <c r="M295" s="15">
        <v>4.1306166095274648</v>
      </c>
      <c r="N295" s="145">
        <v>-25</v>
      </c>
      <c r="O295" s="145">
        <v>-50</v>
      </c>
      <c r="P295" s="145">
        <v>-53.392854520166225</v>
      </c>
      <c r="Q295" s="335">
        <v>-53.392854520166225</v>
      </c>
      <c r="R295" s="385">
        <v>-403.91432831270339</v>
      </c>
      <c r="S295" s="86"/>
      <c r="T295" s="397">
        <f t="shared" si="48"/>
        <v>-2.6743032317778265E-2</v>
      </c>
      <c r="U295" s="398">
        <f t="shared" si="49"/>
        <v>0.16185859670499425</v>
      </c>
      <c r="V295" s="398">
        <f t="shared" si="50"/>
        <v>0.3237171934099885</v>
      </c>
      <c r="W295" s="398">
        <f t="shared" si="51"/>
        <v>0.34568370026832057</v>
      </c>
      <c r="X295" s="401">
        <f t="shared" si="52"/>
        <v>0.34568370026832057</v>
      </c>
      <c r="Y295" s="333"/>
      <c r="Z295" s="334"/>
      <c r="AA295" s="334"/>
      <c r="AB295" s="72"/>
    </row>
    <row r="296" spans="1:28" ht="12.5" x14ac:dyDescent="0.25">
      <c r="A296" s="19">
        <v>851</v>
      </c>
      <c r="B296" s="27" t="s">
        <v>265</v>
      </c>
      <c r="C296" s="19">
        <v>19</v>
      </c>
      <c r="D296" s="20">
        <v>21875</v>
      </c>
      <c r="E296" s="114">
        <v>21</v>
      </c>
      <c r="F296" s="125">
        <f t="shared" si="53"/>
        <v>8.3699999999999992</v>
      </c>
      <c r="G296" s="123">
        <f t="shared" si="47"/>
        <v>-12.63</v>
      </c>
      <c r="H296" s="127">
        <v>176.5325468509985</v>
      </c>
      <c r="I296" s="131">
        <v>38.581051383011683</v>
      </c>
      <c r="J296" s="98">
        <v>-24.201283160335738</v>
      </c>
      <c r="K296" s="97">
        <v>41.698116069221413</v>
      </c>
      <c r="L296" s="29"/>
      <c r="M296" s="15">
        <v>4.1306166095274577</v>
      </c>
      <c r="N296" s="145">
        <v>25</v>
      </c>
      <c r="O296" s="145">
        <v>50</v>
      </c>
      <c r="P296" s="145">
        <v>75</v>
      </c>
      <c r="Q296" s="335">
        <v>86.56083635441405</v>
      </c>
      <c r="R296" s="385">
        <v>125.14188773742573</v>
      </c>
      <c r="S296" s="86"/>
      <c r="T296" s="397">
        <f t="shared" si="48"/>
        <v>-2.3398612228791364E-2</v>
      </c>
      <c r="U296" s="398">
        <f t="shared" si="49"/>
        <v>-0.14161694512401238</v>
      </c>
      <c r="V296" s="398">
        <f t="shared" si="50"/>
        <v>-0.28323389024802476</v>
      </c>
      <c r="W296" s="398">
        <f t="shared" si="51"/>
        <v>-0.42485083537203716</v>
      </c>
      <c r="X296" s="401">
        <f t="shared" si="52"/>
        <v>-0.49033924847566684</v>
      </c>
      <c r="Y296" s="333"/>
      <c r="Z296" s="334"/>
      <c r="AA296" s="334"/>
      <c r="AB296" s="72"/>
    </row>
    <row r="297" spans="1:28" ht="12.5" x14ac:dyDescent="0.25">
      <c r="A297" s="19">
        <v>853</v>
      </c>
      <c r="B297" s="27" t="s">
        <v>266</v>
      </c>
      <c r="C297" s="19">
        <v>2</v>
      </c>
      <c r="D297" s="20">
        <v>191331</v>
      </c>
      <c r="E297" s="114">
        <v>19.5</v>
      </c>
      <c r="F297" s="125">
        <f t="shared" si="53"/>
        <v>6.8699999999999992</v>
      </c>
      <c r="G297" s="123">
        <f t="shared" si="47"/>
        <v>-12.63</v>
      </c>
      <c r="H297" s="127">
        <v>185.53955707978943</v>
      </c>
      <c r="I297" s="131">
        <v>-232.43422493167105</v>
      </c>
      <c r="J297" s="98">
        <v>-64.440565288693307</v>
      </c>
      <c r="K297" s="97">
        <v>12.094866911051582</v>
      </c>
      <c r="L297" s="29"/>
      <c r="M297" s="15">
        <v>4.1306166095274648</v>
      </c>
      <c r="N297" s="145">
        <v>25</v>
      </c>
      <c r="O297" s="145">
        <v>39.46799774234745</v>
      </c>
      <c r="P297" s="145">
        <v>39.46799774234745</v>
      </c>
      <c r="Q297" s="335">
        <v>39.46799774234745</v>
      </c>
      <c r="R297" s="385">
        <v>-192.9662271893236</v>
      </c>
      <c r="S297" s="86"/>
      <c r="T297" s="397">
        <f t="shared" si="48"/>
        <v>-2.2262727552761884E-2</v>
      </c>
      <c r="U297" s="398">
        <f t="shared" si="49"/>
        <v>-0.13474215630065883</v>
      </c>
      <c r="V297" s="398">
        <f t="shared" si="50"/>
        <v>-0.21272012482693722</v>
      </c>
      <c r="W297" s="398">
        <f t="shared" si="51"/>
        <v>-0.21272012482693722</v>
      </c>
      <c r="X297" s="401">
        <f t="shared" si="52"/>
        <v>-0.21272012482693722</v>
      </c>
      <c r="Y297" s="333"/>
      <c r="Z297" s="334"/>
      <c r="AA297" s="334"/>
      <c r="AB297" s="72"/>
    </row>
    <row r="298" spans="1:28" ht="12.5" x14ac:dyDescent="0.25">
      <c r="A298" s="19">
        <v>854</v>
      </c>
      <c r="B298" s="27" t="s">
        <v>267</v>
      </c>
      <c r="C298" s="19">
        <v>19</v>
      </c>
      <c r="D298" s="20">
        <v>3438</v>
      </c>
      <c r="E298" s="114">
        <v>21.25</v>
      </c>
      <c r="F298" s="125">
        <f t="shared" si="53"/>
        <v>8.6199999999999992</v>
      </c>
      <c r="G298" s="123">
        <f t="shared" si="47"/>
        <v>-12.63</v>
      </c>
      <c r="H298" s="127">
        <v>151.80374523039214</v>
      </c>
      <c r="I298" s="131">
        <v>355.19679519819846</v>
      </c>
      <c r="J298" s="98">
        <v>118.08946083138912</v>
      </c>
      <c r="K298" s="97">
        <v>261.00592949584768</v>
      </c>
      <c r="L298" s="29"/>
      <c r="M298" s="15">
        <v>4.1306166095274648</v>
      </c>
      <c r="N298" s="145">
        <v>-24.288607020710174</v>
      </c>
      <c r="O298" s="145">
        <v>-24.288607020710174</v>
      </c>
      <c r="P298" s="145">
        <v>-24.288607020710174</v>
      </c>
      <c r="Q298" s="335">
        <v>-24.288607020710174</v>
      </c>
      <c r="R298" s="385">
        <v>330.90818817748828</v>
      </c>
      <c r="S298" s="86"/>
      <c r="T298" s="397">
        <f t="shared" si="48"/>
        <v>-2.7210241771429545E-2</v>
      </c>
      <c r="U298" s="398">
        <f t="shared" si="49"/>
        <v>0.16000005127572722</v>
      </c>
      <c r="V298" s="398">
        <f t="shared" si="50"/>
        <v>0.16000005127572722</v>
      </c>
      <c r="W298" s="398">
        <f t="shared" si="51"/>
        <v>0.16000005127572722</v>
      </c>
      <c r="X298" s="401">
        <f t="shared" si="52"/>
        <v>0.16000005127572722</v>
      </c>
      <c r="Y298" s="333"/>
      <c r="Z298" s="334"/>
      <c r="AA298" s="334"/>
      <c r="AB298" s="72"/>
    </row>
    <row r="299" spans="1:28" ht="12.5" x14ac:dyDescent="0.25">
      <c r="A299" s="19">
        <v>857</v>
      </c>
      <c r="B299" s="27" t="s">
        <v>268</v>
      </c>
      <c r="C299" s="19">
        <v>11</v>
      </c>
      <c r="D299" s="20">
        <v>2551</v>
      </c>
      <c r="E299" s="114">
        <v>22</v>
      </c>
      <c r="F299" s="125">
        <f t="shared" si="53"/>
        <v>9.3699999999999992</v>
      </c>
      <c r="G299" s="123">
        <f t="shared" si="47"/>
        <v>-12.63</v>
      </c>
      <c r="H299" s="127">
        <v>126.23337699615152</v>
      </c>
      <c r="I299" s="131">
        <v>-471.26867101482844</v>
      </c>
      <c r="J299" s="98">
        <v>254.9347017337497</v>
      </c>
      <c r="K299" s="97">
        <v>-31.497775758340254</v>
      </c>
      <c r="L299" s="29"/>
      <c r="M299" s="15">
        <v>4.1306166095274648</v>
      </c>
      <c r="N299" s="145">
        <v>25</v>
      </c>
      <c r="O299" s="145">
        <v>50</v>
      </c>
      <c r="P299" s="145">
        <v>75</v>
      </c>
      <c r="Q299" s="335">
        <v>100</v>
      </c>
      <c r="R299" s="385">
        <v>-371.26867101482844</v>
      </c>
      <c r="S299" s="86"/>
      <c r="T299" s="397">
        <f t="shared" si="48"/>
        <v>-3.2722063750646513E-2</v>
      </c>
      <c r="U299" s="398">
        <f t="shared" si="49"/>
        <v>-0.19804587815758248</v>
      </c>
      <c r="V299" s="398">
        <f t="shared" si="50"/>
        <v>-0.39609175631516497</v>
      </c>
      <c r="W299" s="398">
        <f t="shared" si="51"/>
        <v>-0.59413763447274748</v>
      </c>
      <c r="X299" s="401">
        <f t="shared" si="52"/>
        <v>-0.79218351263032993</v>
      </c>
      <c r="Y299" s="333"/>
      <c r="Z299" s="334"/>
      <c r="AA299" s="334"/>
      <c r="AB299" s="72"/>
    </row>
    <row r="300" spans="1:28" ht="12.5" x14ac:dyDescent="0.25">
      <c r="A300" s="19">
        <v>858</v>
      </c>
      <c r="B300" s="27" t="s">
        <v>269</v>
      </c>
      <c r="C300" s="19">
        <v>1</v>
      </c>
      <c r="D300" s="20">
        <v>38664</v>
      </c>
      <c r="E300" s="114">
        <v>19.5</v>
      </c>
      <c r="F300" s="125">
        <f t="shared" si="53"/>
        <v>6.8699999999999992</v>
      </c>
      <c r="G300" s="123">
        <f t="shared" si="47"/>
        <v>-12.63</v>
      </c>
      <c r="H300" s="127">
        <v>232.61093748070567</v>
      </c>
      <c r="I300" s="131">
        <v>-228.53021177811598</v>
      </c>
      <c r="J300" s="98">
        <v>71.727392288253057</v>
      </c>
      <c r="K300" s="97">
        <v>38.517364705679917</v>
      </c>
      <c r="L300" s="29"/>
      <c r="M300" s="15">
        <v>4.1306166095274648</v>
      </c>
      <c r="N300" s="145">
        <v>-19.034917396311926</v>
      </c>
      <c r="O300" s="145">
        <v>-19.034917396311926</v>
      </c>
      <c r="P300" s="145">
        <v>-19.034917396311926</v>
      </c>
      <c r="Q300" s="335">
        <v>-19.034917396311926</v>
      </c>
      <c r="R300" s="385">
        <v>-247.56512917442791</v>
      </c>
      <c r="S300" s="86"/>
      <c r="T300" s="397">
        <f t="shared" si="48"/>
        <v>-1.7757619887801217E-2</v>
      </c>
      <c r="U300" s="398">
        <f t="shared" si="49"/>
        <v>8.1831566488101234E-2</v>
      </c>
      <c r="V300" s="398">
        <f t="shared" si="50"/>
        <v>8.1831566488101234E-2</v>
      </c>
      <c r="W300" s="398">
        <f t="shared" si="51"/>
        <v>8.1831566488101234E-2</v>
      </c>
      <c r="X300" s="401">
        <f t="shared" si="52"/>
        <v>8.1831566488101234E-2</v>
      </c>
      <c r="Y300" s="333"/>
      <c r="Z300" s="334"/>
      <c r="AA300" s="334"/>
      <c r="AB300" s="72"/>
    </row>
    <row r="301" spans="1:28" ht="12.5" x14ac:dyDescent="0.25">
      <c r="A301" s="19">
        <v>859</v>
      </c>
      <c r="B301" s="27" t="s">
        <v>270</v>
      </c>
      <c r="C301" s="19">
        <v>17</v>
      </c>
      <c r="D301" s="20">
        <v>6758</v>
      </c>
      <c r="E301" s="114">
        <v>22</v>
      </c>
      <c r="F301" s="125">
        <f t="shared" si="53"/>
        <v>9.3699999999999992</v>
      </c>
      <c r="G301" s="123">
        <f t="shared" si="47"/>
        <v>-12.63</v>
      </c>
      <c r="H301" s="127">
        <v>137.88542011791711</v>
      </c>
      <c r="I301" s="131">
        <v>51.010558597037921</v>
      </c>
      <c r="J301" s="98">
        <v>265.25422673915699</v>
      </c>
      <c r="K301" s="97">
        <v>302.13166443640796</v>
      </c>
      <c r="L301" s="29"/>
      <c r="M301" s="15">
        <v>4.1306166095274577</v>
      </c>
      <c r="N301" s="145">
        <v>24.999999999999993</v>
      </c>
      <c r="O301" s="145">
        <v>49.999999999999993</v>
      </c>
      <c r="P301" s="145">
        <v>75</v>
      </c>
      <c r="Q301" s="335">
        <v>100</v>
      </c>
      <c r="R301" s="385">
        <v>151.01055859703791</v>
      </c>
      <c r="S301" s="86"/>
      <c r="T301" s="397">
        <f t="shared" si="48"/>
        <v>-2.9956877282565693E-2</v>
      </c>
      <c r="U301" s="398">
        <f t="shared" si="49"/>
        <v>-0.18130995995530527</v>
      </c>
      <c r="V301" s="398">
        <f t="shared" si="50"/>
        <v>-0.36261991991061054</v>
      </c>
      <c r="W301" s="398">
        <f t="shared" si="51"/>
        <v>-0.5439298798659159</v>
      </c>
      <c r="X301" s="401">
        <f t="shared" si="52"/>
        <v>-0.7252398398212212</v>
      </c>
      <c r="Y301" s="333"/>
      <c r="Z301" s="334"/>
      <c r="AA301" s="334"/>
      <c r="AB301" s="72"/>
    </row>
    <row r="302" spans="1:28" ht="12.5" x14ac:dyDescent="0.25">
      <c r="A302" s="19">
        <v>886</v>
      </c>
      <c r="B302" s="27" t="s">
        <v>271</v>
      </c>
      <c r="C302" s="19">
        <v>4</v>
      </c>
      <c r="D302" s="20">
        <v>13021</v>
      </c>
      <c r="E302" s="114">
        <v>21.5</v>
      </c>
      <c r="F302" s="125">
        <f t="shared" si="53"/>
        <v>8.8699999999999992</v>
      </c>
      <c r="G302" s="123">
        <f t="shared" si="47"/>
        <v>-12.63</v>
      </c>
      <c r="H302" s="127">
        <v>179.03183366874103</v>
      </c>
      <c r="I302" s="131">
        <v>-24.891185301023643</v>
      </c>
      <c r="J302" s="98">
        <v>-77.96172528454693</v>
      </c>
      <c r="K302" s="97">
        <v>114.60919795809932</v>
      </c>
      <c r="L302" s="29"/>
      <c r="M302" s="15">
        <v>4.1306166095274577</v>
      </c>
      <c r="N302" s="145">
        <v>25.000000000000004</v>
      </c>
      <c r="O302" s="145">
        <v>50</v>
      </c>
      <c r="P302" s="145">
        <v>75</v>
      </c>
      <c r="Q302" s="335">
        <v>100</v>
      </c>
      <c r="R302" s="385">
        <v>75.10881469897636</v>
      </c>
      <c r="S302" s="86"/>
      <c r="T302" s="397">
        <f t="shared" si="48"/>
        <v>-2.3071967285830598E-2</v>
      </c>
      <c r="U302" s="398">
        <f t="shared" si="49"/>
        <v>-0.13963997065603984</v>
      </c>
      <c r="V302" s="398">
        <f t="shared" si="50"/>
        <v>-0.27927994131207967</v>
      </c>
      <c r="W302" s="398">
        <f t="shared" si="51"/>
        <v>-0.41891991196811945</v>
      </c>
      <c r="X302" s="401">
        <f t="shared" si="52"/>
        <v>-0.55855988262415934</v>
      </c>
      <c r="Y302" s="333"/>
      <c r="Z302" s="334"/>
      <c r="AA302" s="334"/>
      <c r="AB302" s="72"/>
    </row>
    <row r="303" spans="1:28" ht="12.5" x14ac:dyDescent="0.25">
      <c r="A303" s="19">
        <v>887</v>
      </c>
      <c r="B303" s="27" t="s">
        <v>272</v>
      </c>
      <c r="C303" s="19">
        <v>6</v>
      </c>
      <c r="D303" s="20">
        <v>4792</v>
      </c>
      <c r="E303" s="114">
        <v>22</v>
      </c>
      <c r="F303" s="125">
        <f t="shared" si="53"/>
        <v>9.3699999999999992</v>
      </c>
      <c r="G303" s="123">
        <f t="shared" si="47"/>
        <v>-12.63</v>
      </c>
      <c r="H303" s="127">
        <v>141.45906197272939</v>
      </c>
      <c r="I303" s="131">
        <v>6.7862627548056782</v>
      </c>
      <c r="J303" s="98">
        <v>476.87139752226653</v>
      </c>
      <c r="K303" s="97">
        <v>-113.80426561418403</v>
      </c>
      <c r="L303" s="29"/>
      <c r="M303" s="15">
        <v>4.1306166095274577</v>
      </c>
      <c r="N303" s="145">
        <v>-24.999999999999986</v>
      </c>
      <c r="O303" s="145">
        <v>-49.999999999999986</v>
      </c>
      <c r="P303" s="145">
        <v>-74.999999999999986</v>
      </c>
      <c r="Q303" s="335">
        <v>-99.999999999999986</v>
      </c>
      <c r="R303" s="385">
        <v>-93.213737245194309</v>
      </c>
      <c r="S303" s="86"/>
      <c r="T303" s="397">
        <f t="shared" si="48"/>
        <v>-2.9200084829657375E-2</v>
      </c>
      <c r="U303" s="398">
        <f t="shared" si="49"/>
        <v>0.1767295756903825</v>
      </c>
      <c r="V303" s="398">
        <f t="shared" si="50"/>
        <v>0.35345915138076506</v>
      </c>
      <c r="W303" s="398">
        <f t="shared" si="51"/>
        <v>0.53018872707114773</v>
      </c>
      <c r="X303" s="401">
        <f t="shared" si="52"/>
        <v>0.70691830276153023</v>
      </c>
      <c r="Y303" s="333"/>
      <c r="Z303" s="334"/>
      <c r="AA303" s="334"/>
      <c r="AB303" s="72"/>
    </row>
    <row r="304" spans="1:28" ht="12.5" x14ac:dyDescent="0.25">
      <c r="A304" s="19">
        <v>889</v>
      </c>
      <c r="B304" s="27" t="s">
        <v>273</v>
      </c>
      <c r="C304" s="19">
        <v>17</v>
      </c>
      <c r="D304" s="20">
        <v>2702</v>
      </c>
      <c r="E304" s="114">
        <v>20.5</v>
      </c>
      <c r="F304" s="125">
        <f t="shared" si="53"/>
        <v>7.8699999999999992</v>
      </c>
      <c r="G304" s="123">
        <f t="shared" si="47"/>
        <v>-12.63</v>
      </c>
      <c r="H304" s="127">
        <v>128.83933685528251</v>
      </c>
      <c r="I304" s="131">
        <v>-89.126685594305741</v>
      </c>
      <c r="J304" s="98">
        <v>-138.19978262909015</v>
      </c>
      <c r="K304" s="97">
        <v>-151.11833364288182</v>
      </c>
      <c r="L304" s="29"/>
      <c r="M304" s="15">
        <v>4.1306166095274648</v>
      </c>
      <c r="N304" s="145">
        <v>-25</v>
      </c>
      <c r="O304" s="145">
        <v>-50</v>
      </c>
      <c r="P304" s="145">
        <v>-53.219386873416596</v>
      </c>
      <c r="Q304" s="335">
        <v>-53.219386873416596</v>
      </c>
      <c r="R304" s="385">
        <v>-142.34607246772234</v>
      </c>
      <c r="S304" s="86"/>
      <c r="T304" s="397">
        <f t="shared" si="48"/>
        <v>-3.2060213210870048E-2</v>
      </c>
      <c r="U304" s="398">
        <f t="shared" si="49"/>
        <v>0.19404011701861676</v>
      </c>
      <c r="V304" s="398">
        <f t="shared" si="50"/>
        <v>0.38808023403723352</v>
      </c>
      <c r="W304" s="398">
        <f t="shared" si="51"/>
        <v>0.41306784226307169</v>
      </c>
      <c r="X304" s="401">
        <f t="shared" si="52"/>
        <v>0.41306784226307169</v>
      </c>
      <c r="Y304" s="333"/>
      <c r="Z304" s="334"/>
      <c r="AA304" s="334"/>
      <c r="AB304" s="72"/>
    </row>
    <row r="305" spans="1:28" ht="12.5" x14ac:dyDescent="0.25">
      <c r="A305" s="19">
        <v>890</v>
      </c>
      <c r="B305" s="27" t="s">
        <v>274</v>
      </c>
      <c r="C305" s="19">
        <v>19</v>
      </c>
      <c r="D305" s="20">
        <v>1232</v>
      </c>
      <c r="E305" s="114">
        <v>21</v>
      </c>
      <c r="F305" s="125">
        <f t="shared" si="53"/>
        <v>8.3699999999999992</v>
      </c>
      <c r="G305" s="123">
        <f t="shared" si="47"/>
        <v>-12.63</v>
      </c>
      <c r="H305" s="127">
        <v>166.56445406445408</v>
      </c>
      <c r="I305" s="131">
        <v>324.71408474210091</v>
      </c>
      <c r="J305" s="98">
        <v>303.46926891454052</v>
      </c>
      <c r="K305" s="97">
        <v>-249.77089128503007</v>
      </c>
      <c r="L305" s="29"/>
      <c r="M305" s="15">
        <v>4.1306166095274648</v>
      </c>
      <c r="N305" s="145">
        <v>-25</v>
      </c>
      <c r="O305" s="145">
        <v>-50</v>
      </c>
      <c r="P305" s="145">
        <v>-75.000000000000028</v>
      </c>
      <c r="Q305" s="335">
        <v>-100.00000000000003</v>
      </c>
      <c r="R305" s="385">
        <v>224.71408474210088</v>
      </c>
      <c r="S305" s="86"/>
      <c r="T305" s="397">
        <f t="shared" si="48"/>
        <v>-2.4798908222813696E-2</v>
      </c>
      <c r="U305" s="398">
        <f t="shared" si="49"/>
        <v>0.15009204779265781</v>
      </c>
      <c r="V305" s="398">
        <f t="shared" si="50"/>
        <v>0.30018409558531561</v>
      </c>
      <c r="W305" s="398">
        <f t="shared" si="51"/>
        <v>0.45027614337797361</v>
      </c>
      <c r="X305" s="401">
        <f t="shared" si="52"/>
        <v>0.60036819117063145</v>
      </c>
      <c r="Y305" s="333"/>
      <c r="Z305" s="334"/>
      <c r="AA305" s="334"/>
      <c r="AB305" s="72"/>
    </row>
    <row r="306" spans="1:28" ht="12.5" x14ac:dyDescent="0.25">
      <c r="A306" s="19">
        <v>892</v>
      </c>
      <c r="B306" s="27" t="s">
        <v>275</v>
      </c>
      <c r="C306" s="19">
        <v>13</v>
      </c>
      <c r="D306" s="20">
        <v>3783</v>
      </c>
      <c r="E306" s="114">
        <v>21.5</v>
      </c>
      <c r="F306" s="125">
        <f t="shared" si="53"/>
        <v>8.8699999999999992</v>
      </c>
      <c r="G306" s="123">
        <f t="shared" si="47"/>
        <v>-12.63</v>
      </c>
      <c r="H306" s="127">
        <v>143.69413870454099</v>
      </c>
      <c r="I306" s="131">
        <v>546.14480897160786</v>
      </c>
      <c r="J306" s="98">
        <v>61.081892365050187</v>
      </c>
      <c r="K306" s="97">
        <v>93.119154750461263</v>
      </c>
      <c r="L306" s="29"/>
      <c r="M306" s="15">
        <v>4.1306166095274648</v>
      </c>
      <c r="N306" s="145">
        <v>-25</v>
      </c>
      <c r="O306" s="145">
        <v>-50</v>
      </c>
      <c r="P306" s="145">
        <v>-75</v>
      </c>
      <c r="Q306" s="335">
        <v>-81.254839485035518</v>
      </c>
      <c r="R306" s="385">
        <v>464.88996948657234</v>
      </c>
      <c r="S306" s="86"/>
      <c r="T306" s="397">
        <f t="shared" si="48"/>
        <v>-2.8745894904041273E-2</v>
      </c>
      <c r="U306" s="398">
        <f t="shared" si="49"/>
        <v>0.17398065241480831</v>
      </c>
      <c r="V306" s="398">
        <f t="shared" si="50"/>
        <v>0.34796130482961662</v>
      </c>
      <c r="W306" s="398">
        <f t="shared" si="51"/>
        <v>0.52194195724442494</v>
      </c>
      <c r="X306" s="401">
        <f t="shared" si="52"/>
        <v>0.56547079941868028</v>
      </c>
      <c r="Y306" s="333"/>
      <c r="Z306" s="334"/>
      <c r="AA306" s="334"/>
      <c r="AB306" s="72"/>
    </row>
    <row r="307" spans="1:28" ht="12.5" x14ac:dyDescent="0.25">
      <c r="A307" s="19">
        <v>893</v>
      </c>
      <c r="B307" s="27" t="s">
        <v>276</v>
      </c>
      <c r="C307" s="19">
        <v>15</v>
      </c>
      <c r="D307" s="20">
        <v>7455</v>
      </c>
      <c r="E307" s="114">
        <v>21.25</v>
      </c>
      <c r="F307" s="125">
        <f t="shared" si="53"/>
        <v>8.6199999999999992</v>
      </c>
      <c r="G307" s="123">
        <f t="shared" si="47"/>
        <v>-12.63</v>
      </c>
      <c r="H307" s="127">
        <v>152.6246730187778</v>
      </c>
      <c r="I307" s="131">
        <v>-263.1744442611423</v>
      </c>
      <c r="J307" s="98">
        <v>26.602099766733971</v>
      </c>
      <c r="K307" s="97">
        <v>165.30140879132742</v>
      </c>
      <c r="L307" s="29"/>
      <c r="M307" s="15">
        <v>4.1306166095274648</v>
      </c>
      <c r="N307" s="145">
        <v>25</v>
      </c>
      <c r="O307" s="145">
        <v>50</v>
      </c>
      <c r="P307" s="145">
        <v>75</v>
      </c>
      <c r="Q307" s="335">
        <v>100</v>
      </c>
      <c r="R307" s="385">
        <v>-163.1744442611423</v>
      </c>
      <c r="S307" s="86"/>
      <c r="T307" s="397">
        <f t="shared" si="48"/>
        <v>-2.7063885070661313E-2</v>
      </c>
      <c r="U307" s="398">
        <f t="shared" si="49"/>
        <v>-0.16380051472362001</v>
      </c>
      <c r="V307" s="398">
        <f t="shared" si="50"/>
        <v>-0.32760102944724001</v>
      </c>
      <c r="W307" s="398">
        <f t="shared" si="51"/>
        <v>-0.49140154417085996</v>
      </c>
      <c r="X307" s="401">
        <f t="shared" si="52"/>
        <v>-0.65520205889448002</v>
      </c>
      <c r="Y307" s="333"/>
      <c r="Z307" s="334"/>
      <c r="AA307" s="334"/>
      <c r="AB307" s="72"/>
    </row>
    <row r="308" spans="1:28" ht="12.5" x14ac:dyDescent="0.25">
      <c r="A308" s="19">
        <v>895</v>
      </c>
      <c r="B308" s="27" t="s">
        <v>277</v>
      </c>
      <c r="C308" s="19">
        <v>2</v>
      </c>
      <c r="D308" s="20">
        <v>15700</v>
      </c>
      <c r="E308" s="114">
        <v>20.75</v>
      </c>
      <c r="F308" s="125">
        <f t="shared" si="53"/>
        <v>8.1199999999999992</v>
      </c>
      <c r="G308" s="123">
        <f t="shared" si="47"/>
        <v>-12.63</v>
      </c>
      <c r="H308" s="127">
        <v>184.09002698377836</v>
      </c>
      <c r="I308" s="131">
        <v>-362.1104033885602</v>
      </c>
      <c r="J308" s="98">
        <v>139.59087607477838</v>
      </c>
      <c r="K308" s="97">
        <v>25.613272531389129</v>
      </c>
      <c r="L308" s="29"/>
      <c r="M308" s="15">
        <v>4.1306166095274648</v>
      </c>
      <c r="N308" s="145">
        <v>25</v>
      </c>
      <c r="O308" s="145">
        <v>32.900936569212945</v>
      </c>
      <c r="P308" s="145">
        <v>32.900936569212945</v>
      </c>
      <c r="Q308" s="335">
        <v>32.900936569212945</v>
      </c>
      <c r="R308" s="385">
        <v>-329.20946681934726</v>
      </c>
      <c r="S308" s="86"/>
      <c r="T308" s="397">
        <f t="shared" si="48"/>
        <v>-2.2438024901215568E-2</v>
      </c>
      <c r="U308" s="398">
        <f t="shared" si="49"/>
        <v>-0.13580311986266888</v>
      </c>
      <c r="V308" s="398">
        <f t="shared" si="50"/>
        <v>-0.17872199330011565</v>
      </c>
      <c r="W308" s="398">
        <f t="shared" si="51"/>
        <v>-0.17872199330011565</v>
      </c>
      <c r="X308" s="401">
        <f t="shared" si="52"/>
        <v>-0.17872199330011565</v>
      </c>
      <c r="Y308" s="333"/>
      <c r="Z308" s="334"/>
      <c r="AA308" s="334"/>
      <c r="AB308" s="72"/>
    </row>
    <row r="309" spans="1:28" ht="12.5" x14ac:dyDescent="0.25">
      <c r="A309" s="19">
        <v>905</v>
      </c>
      <c r="B309" s="27" t="s">
        <v>278</v>
      </c>
      <c r="C309" s="19">
        <v>15</v>
      </c>
      <c r="D309" s="20">
        <v>67552</v>
      </c>
      <c r="E309" s="114">
        <v>21</v>
      </c>
      <c r="F309" s="125">
        <f t="shared" si="53"/>
        <v>8.3699999999999992</v>
      </c>
      <c r="G309" s="123">
        <f t="shared" si="47"/>
        <v>-12.63</v>
      </c>
      <c r="H309" s="127">
        <v>189.25872831733648</v>
      </c>
      <c r="I309" s="131">
        <v>97.572685890315313</v>
      </c>
      <c r="J309" s="98">
        <v>110.85202659045014</v>
      </c>
      <c r="K309" s="97">
        <v>141.58058228719381</v>
      </c>
      <c r="L309" s="29"/>
      <c r="M309" s="15">
        <v>4.1306166095274648</v>
      </c>
      <c r="N309" s="145">
        <v>25</v>
      </c>
      <c r="O309" s="145">
        <v>50</v>
      </c>
      <c r="P309" s="145">
        <v>75</v>
      </c>
      <c r="Q309" s="335">
        <v>96.62212130725905</v>
      </c>
      <c r="R309" s="385">
        <v>194.19480719757436</v>
      </c>
      <c r="S309" s="86"/>
      <c r="T309" s="397">
        <f t="shared" si="48"/>
        <v>-2.1825237051162686E-2</v>
      </c>
      <c r="U309" s="398">
        <f t="shared" si="49"/>
        <v>-0.13209430403696709</v>
      </c>
      <c r="V309" s="398">
        <f t="shared" si="50"/>
        <v>-0.26418860807393418</v>
      </c>
      <c r="W309" s="398">
        <f t="shared" si="51"/>
        <v>-0.39628291211090133</v>
      </c>
      <c r="X309" s="401">
        <f t="shared" si="52"/>
        <v>-0.51052927474631182</v>
      </c>
      <c r="Y309" s="333"/>
      <c r="Z309" s="334"/>
      <c r="AA309" s="334"/>
      <c r="AB309" s="72"/>
    </row>
    <row r="310" spans="1:28" ht="12.5" x14ac:dyDescent="0.25">
      <c r="A310" s="19">
        <v>908</v>
      </c>
      <c r="B310" s="27" t="s">
        <v>279</v>
      </c>
      <c r="C310" s="19">
        <v>6</v>
      </c>
      <c r="D310" s="20">
        <v>21137</v>
      </c>
      <c r="E310" s="114">
        <v>20.25</v>
      </c>
      <c r="F310" s="125">
        <f t="shared" si="53"/>
        <v>7.6199999999999992</v>
      </c>
      <c r="G310" s="123">
        <f t="shared" si="47"/>
        <v>-12.63</v>
      </c>
      <c r="H310" s="127">
        <v>186.05128497415376</v>
      </c>
      <c r="I310" s="131">
        <v>57.016249979704696</v>
      </c>
      <c r="J310" s="98">
        <v>39.190396399227268</v>
      </c>
      <c r="K310" s="97">
        <v>-9.7810569581134388</v>
      </c>
      <c r="L310" s="29"/>
      <c r="M310" s="15">
        <v>4.1306166095274577</v>
      </c>
      <c r="N310" s="145">
        <v>-25</v>
      </c>
      <c r="O310" s="145">
        <v>-31.746012006561436</v>
      </c>
      <c r="P310" s="145">
        <v>-31.746012006561436</v>
      </c>
      <c r="Q310" s="335">
        <v>-31.746012006561436</v>
      </c>
      <c r="R310" s="385">
        <v>25.27023797314326</v>
      </c>
      <c r="S310" s="86"/>
      <c r="T310" s="397">
        <f t="shared" si="48"/>
        <v>-2.2201494658321132E-2</v>
      </c>
      <c r="U310" s="398">
        <f t="shared" si="49"/>
        <v>0.13437155246454224</v>
      </c>
      <c r="V310" s="398">
        <f t="shared" si="50"/>
        <v>0.1706304367151863</v>
      </c>
      <c r="W310" s="398">
        <f t="shared" si="51"/>
        <v>0.1706304367151863</v>
      </c>
      <c r="X310" s="401">
        <f t="shared" si="52"/>
        <v>0.1706304367151863</v>
      </c>
      <c r="Y310" s="333"/>
      <c r="Z310" s="334"/>
      <c r="AA310" s="334"/>
      <c r="AB310" s="72"/>
    </row>
    <row r="311" spans="1:28" ht="12.5" x14ac:dyDescent="0.25">
      <c r="A311" s="19">
        <v>915</v>
      </c>
      <c r="B311" s="27" t="s">
        <v>280</v>
      </c>
      <c r="C311" s="19">
        <v>11</v>
      </c>
      <c r="D311" s="20">
        <v>20829</v>
      </c>
      <c r="E311" s="114">
        <v>21</v>
      </c>
      <c r="F311" s="125">
        <f t="shared" si="53"/>
        <v>8.3699999999999992</v>
      </c>
      <c r="G311" s="123">
        <f t="shared" si="47"/>
        <v>-12.63</v>
      </c>
      <c r="H311" s="127">
        <v>171.98206044061467</v>
      </c>
      <c r="I311" s="131">
        <v>-206.90133404896008</v>
      </c>
      <c r="J311" s="98">
        <v>161.9922692202226</v>
      </c>
      <c r="K311" s="97">
        <v>-136.48696193040516</v>
      </c>
      <c r="L311" s="29"/>
      <c r="M311" s="15">
        <v>4.1306166095274648</v>
      </c>
      <c r="N311" s="145">
        <v>-25</v>
      </c>
      <c r="O311" s="145">
        <v>-49.999999999999972</v>
      </c>
      <c r="P311" s="145">
        <v>-54.187316120431348</v>
      </c>
      <c r="Q311" s="335">
        <v>-54.187316120431348</v>
      </c>
      <c r="R311" s="385">
        <v>-261.08865016939143</v>
      </c>
      <c r="S311" s="86"/>
      <c r="T311" s="397">
        <f t="shared" si="48"/>
        <v>-2.4017717888394324E-2</v>
      </c>
      <c r="U311" s="398">
        <f t="shared" si="49"/>
        <v>0.14536399864003541</v>
      </c>
      <c r="V311" s="398">
        <f t="shared" si="50"/>
        <v>0.29072799728007065</v>
      </c>
      <c r="W311" s="398">
        <f t="shared" si="51"/>
        <v>0.31507539787350208</v>
      </c>
      <c r="X311" s="401">
        <f t="shared" si="52"/>
        <v>0.31507539787350208</v>
      </c>
      <c r="Y311" s="333"/>
      <c r="Z311" s="334"/>
      <c r="AA311" s="334"/>
      <c r="AB311" s="72"/>
    </row>
    <row r="312" spans="1:28" ht="12.5" x14ac:dyDescent="0.25">
      <c r="A312" s="19">
        <v>918</v>
      </c>
      <c r="B312" s="27" t="s">
        <v>281</v>
      </c>
      <c r="C312" s="19">
        <v>2</v>
      </c>
      <c r="D312" s="20">
        <v>2285</v>
      </c>
      <c r="E312" s="114">
        <v>22.25</v>
      </c>
      <c r="F312" s="125">
        <f t="shared" si="53"/>
        <v>9.6199999999999992</v>
      </c>
      <c r="G312" s="123">
        <f t="shared" si="47"/>
        <v>-12.63</v>
      </c>
      <c r="H312" s="127">
        <v>151.4856448773298</v>
      </c>
      <c r="I312" s="131">
        <v>-70.224695973518905</v>
      </c>
      <c r="J312" s="98">
        <v>-123.48746436203135</v>
      </c>
      <c r="K312" s="97">
        <v>287.59027495770891</v>
      </c>
      <c r="L312" s="29"/>
      <c r="M312" s="15">
        <v>4.1306166095274506</v>
      </c>
      <c r="N312" s="145">
        <v>25</v>
      </c>
      <c r="O312" s="145">
        <v>50</v>
      </c>
      <c r="P312" s="145">
        <v>75</v>
      </c>
      <c r="Q312" s="335">
        <v>100</v>
      </c>
      <c r="R312" s="385">
        <v>29.775304026481095</v>
      </c>
      <c r="S312" s="86"/>
      <c r="T312" s="397">
        <f t="shared" si="48"/>
        <v>-2.7267379776297253E-2</v>
      </c>
      <c r="U312" s="398">
        <f t="shared" si="49"/>
        <v>-0.16503213898745669</v>
      </c>
      <c r="V312" s="398">
        <f t="shared" si="50"/>
        <v>-0.33006427797491339</v>
      </c>
      <c r="W312" s="398">
        <f t="shared" si="51"/>
        <v>-0.49509641696237011</v>
      </c>
      <c r="X312" s="401">
        <f t="shared" si="52"/>
        <v>-0.66012855594982678</v>
      </c>
      <c r="Y312" s="333"/>
      <c r="Z312" s="334"/>
      <c r="AA312" s="334"/>
      <c r="AB312" s="72"/>
    </row>
    <row r="313" spans="1:28" ht="12.5" x14ac:dyDescent="0.25">
      <c r="A313" s="19">
        <v>921</v>
      </c>
      <c r="B313" s="27" t="s">
        <v>282</v>
      </c>
      <c r="C313" s="19">
        <v>11</v>
      </c>
      <c r="D313" s="20">
        <v>2058</v>
      </c>
      <c r="E313" s="114">
        <v>21.5</v>
      </c>
      <c r="F313" s="125">
        <f t="shared" si="53"/>
        <v>8.8699999999999992</v>
      </c>
      <c r="G313" s="123">
        <f t="shared" si="47"/>
        <v>-12.63</v>
      </c>
      <c r="H313" s="127">
        <v>123.60743621010977</v>
      </c>
      <c r="I313" s="131">
        <v>107.05107501511299</v>
      </c>
      <c r="J313" s="98">
        <v>73.615123458280522</v>
      </c>
      <c r="K313" s="97">
        <v>-17.784677307628002</v>
      </c>
      <c r="L313" s="29"/>
      <c r="M313" s="15">
        <v>4.1306166095274648</v>
      </c>
      <c r="N313" s="145">
        <v>25</v>
      </c>
      <c r="O313" s="145">
        <v>50</v>
      </c>
      <c r="P313" s="145">
        <v>64.967700846793718</v>
      </c>
      <c r="Q313" s="335">
        <v>64.967700846793718</v>
      </c>
      <c r="R313" s="385">
        <v>172.0187758619067</v>
      </c>
      <c r="S313" s="86"/>
      <c r="T313" s="397">
        <f t="shared" si="48"/>
        <v>-3.3417217735235448E-2</v>
      </c>
      <c r="U313" s="398">
        <f t="shared" si="49"/>
        <v>-0.20225320390518112</v>
      </c>
      <c r="V313" s="398">
        <f t="shared" si="50"/>
        <v>-0.40450640781036223</v>
      </c>
      <c r="W313" s="398">
        <f t="shared" si="51"/>
        <v>-0.52559702586469514</v>
      </c>
      <c r="X313" s="401">
        <f t="shared" si="52"/>
        <v>-0.52559702586469514</v>
      </c>
      <c r="Y313" s="333"/>
      <c r="Z313" s="334"/>
      <c r="AA313" s="334"/>
      <c r="AB313" s="72"/>
    </row>
    <row r="314" spans="1:28" ht="12.5" x14ac:dyDescent="0.25">
      <c r="A314" s="19">
        <v>922</v>
      </c>
      <c r="B314" s="27" t="s">
        <v>283</v>
      </c>
      <c r="C314" s="19">
        <v>6</v>
      </c>
      <c r="D314" s="20">
        <v>4393</v>
      </c>
      <c r="E314" s="114">
        <v>22</v>
      </c>
      <c r="F314" s="125">
        <f t="shared" si="53"/>
        <v>9.3699999999999992</v>
      </c>
      <c r="G314" s="123">
        <f t="shared" si="47"/>
        <v>-12.63</v>
      </c>
      <c r="H314" s="127">
        <v>168.98522219665955</v>
      </c>
      <c r="I314" s="131">
        <v>-354.41913883374303</v>
      </c>
      <c r="J314" s="98">
        <v>-149.80425063508105</v>
      </c>
      <c r="K314" s="97">
        <v>205.9851346817936</v>
      </c>
      <c r="L314" s="29"/>
      <c r="M314" s="15">
        <v>4.1306166095274648</v>
      </c>
      <c r="N314" s="145">
        <v>25</v>
      </c>
      <c r="O314" s="145">
        <v>50</v>
      </c>
      <c r="P314" s="145">
        <v>75</v>
      </c>
      <c r="Q314" s="335">
        <v>100</v>
      </c>
      <c r="R314" s="385">
        <v>-254.41913883374303</v>
      </c>
      <c r="S314" s="86"/>
      <c r="T314" s="397">
        <f t="shared" si="48"/>
        <v>-2.4443655816958874E-2</v>
      </c>
      <c r="U314" s="398">
        <f t="shared" si="49"/>
        <v>-0.14794193051334278</v>
      </c>
      <c r="V314" s="398">
        <f t="shared" si="50"/>
        <v>-0.29588386102668557</v>
      </c>
      <c r="W314" s="398">
        <f t="shared" si="51"/>
        <v>-0.44382579154002838</v>
      </c>
      <c r="X314" s="401">
        <f t="shared" si="52"/>
        <v>-0.59176772205337114</v>
      </c>
      <c r="Y314" s="333"/>
      <c r="Z314" s="334"/>
      <c r="AA314" s="334"/>
      <c r="AB314" s="72"/>
    </row>
    <row r="315" spans="1:28" ht="12.5" x14ac:dyDescent="0.25">
      <c r="A315" s="19">
        <v>924</v>
      </c>
      <c r="B315" s="27" t="s">
        <v>284</v>
      </c>
      <c r="C315" s="19">
        <v>16</v>
      </c>
      <c r="D315" s="20">
        <v>3166</v>
      </c>
      <c r="E315" s="114">
        <v>22.5</v>
      </c>
      <c r="F315" s="125">
        <f t="shared" si="53"/>
        <v>9.8699999999999992</v>
      </c>
      <c r="G315" s="123">
        <f t="shared" si="47"/>
        <v>-12.63</v>
      </c>
      <c r="H315" s="127">
        <v>141.13331170023957</v>
      </c>
      <c r="I315" s="131">
        <v>-268.36502619227247</v>
      </c>
      <c r="J315" s="98">
        <v>982.00971820207656</v>
      </c>
      <c r="K315" s="97">
        <v>-91.502476800340446</v>
      </c>
      <c r="L315" s="29"/>
      <c r="M315" s="15">
        <v>4.1306166095274648</v>
      </c>
      <c r="N315" s="145">
        <v>25</v>
      </c>
      <c r="O315" s="145">
        <v>50</v>
      </c>
      <c r="P315" s="145">
        <v>75</v>
      </c>
      <c r="Q315" s="335">
        <v>100</v>
      </c>
      <c r="R315" s="385">
        <v>-168.36502619227247</v>
      </c>
      <c r="S315" s="86"/>
      <c r="T315" s="397">
        <f t="shared" si="48"/>
        <v>-2.926748164388502E-2</v>
      </c>
      <c r="U315" s="398">
        <f t="shared" si="49"/>
        <v>-0.17713748581978156</v>
      </c>
      <c r="V315" s="398">
        <f t="shared" si="50"/>
        <v>-0.35427497163956312</v>
      </c>
      <c r="W315" s="398">
        <f t="shared" si="51"/>
        <v>-0.53141245745934473</v>
      </c>
      <c r="X315" s="401">
        <f t="shared" si="52"/>
        <v>-0.70854994327912624</v>
      </c>
      <c r="Y315" s="333"/>
      <c r="Z315" s="334"/>
      <c r="AA315" s="334"/>
      <c r="AB315" s="72"/>
    </row>
    <row r="316" spans="1:28" ht="12.5" x14ac:dyDescent="0.25">
      <c r="A316" s="19">
        <v>925</v>
      </c>
      <c r="B316" s="27" t="s">
        <v>285</v>
      </c>
      <c r="C316" s="19">
        <v>11</v>
      </c>
      <c r="D316" s="20">
        <v>3676</v>
      </c>
      <c r="E316" s="114">
        <v>21</v>
      </c>
      <c r="F316" s="125">
        <f t="shared" si="53"/>
        <v>8.3699999999999992</v>
      </c>
      <c r="G316" s="123">
        <f t="shared" si="47"/>
        <v>-12.63</v>
      </c>
      <c r="H316" s="127">
        <v>134.13477976554955</v>
      </c>
      <c r="I316" s="131">
        <v>-14.158195342446989</v>
      </c>
      <c r="J316" s="98">
        <v>453.93643161593457</v>
      </c>
      <c r="K316" s="97">
        <v>-46.358560840455937</v>
      </c>
      <c r="L316" s="29"/>
      <c r="M316" s="15">
        <v>4.1306166095274577</v>
      </c>
      <c r="N316" s="145">
        <v>-25</v>
      </c>
      <c r="O316" s="145">
        <v>-50</v>
      </c>
      <c r="P316" s="145">
        <v>-75</v>
      </c>
      <c r="Q316" s="335">
        <v>-100</v>
      </c>
      <c r="R316" s="385">
        <v>-114.15819534244699</v>
      </c>
      <c r="S316" s="86"/>
      <c r="T316" s="397">
        <f t="shared" si="48"/>
        <v>-3.0794523364836828E-2</v>
      </c>
      <c r="U316" s="398">
        <f t="shared" si="49"/>
        <v>0.18637969990853084</v>
      </c>
      <c r="V316" s="398">
        <f t="shared" si="50"/>
        <v>0.37275939981706169</v>
      </c>
      <c r="W316" s="398">
        <f t="shared" si="51"/>
        <v>0.5591390997255925</v>
      </c>
      <c r="X316" s="401">
        <f t="shared" si="52"/>
        <v>0.74551879963412337</v>
      </c>
      <c r="Y316" s="333"/>
      <c r="Z316" s="334"/>
      <c r="AA316" s="334"/>
      <c r="AB316" s="72"/>
    </row>
    <row r="317" spans="1:28" ht="12.5" x14ac:dyDescent="0.25">
      <c r="A317" s="19">
        <v>927</v>
      </c>
      <c r="B317" s="27" t="s">
        <v>286</v>
      </c>
      <c r="C317" s="19">
        <v>1</v>
      </c>
      <c r="D317" s="20">
        <v>29211</v>
      </c>
      <c r="E317" s="114">
        <v>20.5</v>
      </c>
      <c r="F317" s="125">
        <f t="shared" si="53"/>
        <v>7.8699999999999992</v>
      </c>
      <c r="G317" s="123">
        <f t="shared" si="47"/>
        <v>-12.63</v>
      </c>
      <c r="H317" s="127">
        <v>208.6068558618999</v>
      </c>
      <c r="I317" s="131">
        <v>-79.893615684866447</v>
      </c>
      <c r="J317" s="98">
        <v>71.245558145654101</v>
      </c>
      <c r="K317" s="97">
        <v>43.771318701182302</v>
      </c>
      <c r="L317" s="29"/>
      <c r="M317" s="15">
        <v>4.1306166095274506</v>
      </c>
      <c r="N317" s="145">
        <v>22.366125014494827</v>
      </c>
      <c r="O317" s="145">
        <v>22.366125014494827</v>
      </c>
      <c r="P317" s="145">
        <v>22.366125014494827</v>
      </c>
      <c r="Q317" s="335">
        <v>22.366125014494827</v>
      </c>
      <c r="R317" s="385">
        <v>-57.52749067037162</v>
      </c>
      <c r="S317" s="86"/>
      <c r="T317" s="397">
        <f t="shared" si="48"/>
        <v>-1.9800962880443227E-2</v>
      </c>
      <c r="U317" s="398">
        <f t="shared" si="49"/>
        <v>-0.10721663447773479</v>
      </c>
      <c r="V317" s="398">
        <f t="shared" si="50"/>
        <v>-0.10721663447773479</v>
      </c>
      <c r="W317" s="398">
        <f t="shared" si="51"/>
        <v>-0.10721663447773479</v>
      </c>
      <c r="X317" s="401">
        <f t="shared" si="52"/>
        <v>-0.10721663447773479</v>
      </c>
      <c r="Y317" s="333"/>
      <c r="Z317" s="334"/>
      <c r="AA317" s="334"/>
      <c r="AB317" s="72"/>
    </row>
    <row r="318" spans="1:28" ht="12.5" x14ac:dyDescent="0.25">
      <c r="A318" s="19">
        <v>931</v>
      </c>
      <c r="B318" s="27" t="s">
        <v>287</v>
      </c>
      <c r="C318" s="19">
        <v>13</v>
      </c>
      <c r="D318" s="20">
        <v>6264</v>
      </c>
      <c r="E318" s="114">
        <v>21</v>
      </c>
      <c r="F318" s="125">
        <f t="shared" si="53"/>
        <v>8.3699999999999992</v>
      </c>
      <c r="G318" s="123">
        <f t="shared" si="47"/>
        <v>-12.63</v>
      </c>
      <c r="H318" s="127">
        <v>138.77116930715582</v>
      </c>
      <c r="I318" s="131">
        <v>-166.33114551831309</v>
      </c>
      <c r="J318" s="98">
        <v>74.336070154254003</v>
      </c>
      <c r="K318" s="97">
        <v>-89.088511572092159</v>
      </c>
      <c r="L318" s="29"/>
      <c r="M318" s="15">
        <v>4.1306166095274648</v>
      </c>
      <c r="N318" s="145">
        <v>-25</v>
      </c>
      <c r="O318" s="145">
        <v>-50</v>
      </c>
      <c r="P318" s="145">
        <v>-75</v>
      </c>
      <c r="Q318" s="335">
        <v>-99.999999999999972</v>
      </c>
      <c r="R318" s="385">
        <v>-266.33114551831306</v>
      </c>
      <c r="S318" s="86"/>
      <c r="T318" s="397">
        <f t="shared" si="48"/>
        <v>-2.9765668403245682E-2</v>
      </c>
      <c r="U318" s="398">
        <f t="shared" si="49"/>
        <v>0.18015269399845621</v>
      </c>
      <c r="V318" s="398">
        <f t="shared" si="50"/>
        <v>0.36030538799691242</v>
      </c>
      <c r="W318" s="398">
        <f t="shared" si="51"/>
        <v>0.5404580819953686</v>
      </c>
      <c r="X318" s="401">
        <f t="shared" si="52"/>
        <v>0.72061077599382461</v>
      </c>
      <c r="Y318" s="333"/>
      <c r="Z318" s="334"/>
      <c r="AA318" s="334"/>
      <c r="AB318" s="72"/>
    </row>
    <row r="319" spans="1:28" ht="12.5" x14ac:dyDescent="0.25">
      <c r="A319" s="19">
        <v>934</v>
      </c>
      <c r="B319" s="27" t="s">
        <v>288</v>
      </c>
      <c r="C319" s="19">
        <v>14</v>
      </c>
      <c r="D319" s="20">
        <v>2901</v>
      </c>
      <c r="E319" s="114">
        <v>22.25</v>
      </c>
      <c r="F319" s="125">
        <f t="shared" si="53"/>
        <v>9.6199999999999992</v>
      </c>
      <c r="G319" s="123">
        <f t="shared" si="47"/>
        <v>-12.63</v>
      </c>
      <c r="H319" s="127">
        <v>145.29712673456211</v>
      </c>
      <c r="I319" s="131">
        <v>-138.96922197240679</v>
      </c>
      <c r="J319" s="98">
        <v>539.27937233695434</v>
      </c>
      <c r="K319" s="97">
        <v>-84.682542306250639</v>
      </c>
      <c r="L319" s="29"/>
      <c r="M319" s="15">
        <v>4.1306166095274648</v>
      </c>
      <c r="N319" s="145">
        <v>25</v>
      </c>
      <c r="O319" s="145">
        <v>50</v>
      </c>
      <c r="P319" s="145">
        <v>75</v>
      </c>
      <c r="Q319" s="335">
        <v>100</v>
      </c>
      <c r="R319" s="385">
        <v>-38.969221972406785</v>
      </c>
      <c r="S319" s="86"/>
      <c r="T319" s="397">
        <f t="shared" si="48"/>
        <v>-2.8428756317208762E-2</v>
      </c>
      <c r="U319" s="398">
        <f t="shared" si="49"/>
        <v>-0.17206121388533419</v>
      </c>
      <c r="V319" s="398">
        <f t="shared" si="50"/>
        <v>-0.34412242777066837</v>
      </c>
      <c r="W319" s="398">
        <f t="shared" si="51"/>
        <v>-0.51618364165600261</v>
      </c>
      <c r="X319" s="401">
        <f t="shared" si="52"/>
        <v>-0.68824485554133674</v>
      </c>
      <c r="Y319" s="333"/>
      <c r="Z319" s="334"/>
      <c r="AA319" s="334"/>
      <c r="AB319" s="72"/>
    </row>
    <row r="320" spans="1:28" ht="12.5" x14ac:dyDescent="0.25">
      <c r="A320" s="19">
        <v>935</v>
      </c>
      <c r="B320" s="27" t="s">
        <v>289</v>
      </c>
      <c r="C320" s="19">
        <v>8</v>
      </c>
      <c r="D320" s="20">
        <v>3150</v>
      </c>
      <c r="E320" s="114">
        <v>20.5</v>
      </c>
      <c r="F320" s="125">
        <f t="shared" si="53"/>
        <v>7.8699999999999992</v>
      </c>
      <c r="G320" s="123">
        <f t="shared" si="47"/>
        <v>-12.63</v>
      </c>
      <c r="H320" s="127">
        <v>142.72983602589704</v>
      </c>
      <c r="I320" s="131">
        <v>-4.0436359681567504</v>
      </c>
      <c r="J320" s="98">
        <v>109.9353450344219</v>
      </c>
      <c r="K320" s="97">
        <v>-224.68008357784169</v>
      </c>
      <c r="L320" s="29"/>
      <c r="M320" s="15">
        <v>4.1306166095274577</v>
      </c>
      <c r="N320" s="145">
        <v>-25.000000000000014</v>
      </c>
      <c r="O320" s="145">
        <v>-50.000000000000014</v>
      </c>
      <c r="P320" s="145">
        <v>-75.000000000000014</v>
      </c>
      <c r="Q320" s="335">
        <v>-100.00000000000001</v>
      </c>
      <c r="R320" s="385">
        <v>-104.04363596815676</v>
      </c>
      <c r="S320" s="86"/>
      <c r="T320" s="397">
        <f t="shared" si="48"/>
        <v>-2.8940106179187332E-2</v>
      </c>
      <c r="U320" s="398">
        <f t="shared" si="49"/>
        <v>0.17515608996751028</v>
      </c>
      <c r="V320" s="398">
        <f t="shared" si="50"/>
        <v>0.35031217993502051</v>
      </c>
      <c r="W320" s="398">
        <f t="shared" si="51"/>
        <v>0.5254682699025307</v>
      </c>
      <c r="X320" s="401">
        <f t="shared" si="52"/>
        <v>0.7006243598700409</v>
      </c>
      <c r="Y320" s="333"/>
      <c r="Z320" s="334"/>
      <c r="AA320" s="334"/>
      <c r="AB320" s="72"/>
    </row>
    <row r="321" spans="1:28" ht="12.5" x14ac:dyDescent="0.25">
      <c r="A321" s="19">
        <v>936</v>
      </c>
      <c r="B321" s="27" t="s">
        <v>290</v>
      </c>
      <c r="C321" s="19">
        <v>6</v>
      </c>
      <c r="D321" s="20">
        <v>6739</v>
      </c>
      <c r="E321" s="114">
        <v>21.25</v>
      </c>
      <c r="F321" s="125">
        <f t="shared" si="53"/>
        <v>8.6199999999999992</v>
      </c>
      <c r="G321" s="123">
        <f t="shared" si="47"/>
        <v>-12.63</v>
      </c>
      <c r="H321" s="127">
        <v>140.9875472928471</v>
      </c>
      <c r="I321" s="131">
        <v>49.321699118094351</v>
      </c>
      <c r="J321" s="98">
        <v>305.60420819989548</v>
      </c>
      <c r="K321" s="97">
        <v>-252.10257753193486</v>
      </c>
      <c r="L321" s="29"/>
      <c r="M321" s="15">
        <v>4.1306166095274577</v>
      </c>
      <c r="N321" s="145">
        <v>-25</v>
      </c>
      <c r="O321" s="145">
        <v>-50</v>
      </c>
      <c r="P321" s="145">
        <v>-75</v>
      </c>
      <c r="Q321" s="335">
        <v>-91.583429012977732</v>
      </c>
      <c r="R321" s="385">
        <v>-42.261729894883381</v>
      </c>
      <c r="S321" s="86"/>
      <c r="T321" s="397">
        <f t="shared" si="48"/>
        <v>-2.9297740749739402E-2</v>
      </c>
      <c r="U321" s="398">
        <f t="shared" si="49"/>
        <v>0.17732062497741144</v>
      </c>
      <c r="V321" s="398">
        <f t="shared" si="50"/>
        <v>0.35464124995482288</v>
      </c>
      <c r="W321" s="398">
        <f t="shared" si="51"/>
        <v>0.53196187493223435</v>
      </c>
      <c r="X321" s="401">
        <f t="shared" si="52"/>
        <v>0.64958523480622432</v>
      </c>
      <c r="Y321" s="333"/>
      <c r="Z321" s="334"/>
      <c r="AA321" s="334"/>
      <c r="AB321" s="72"/>
    </row>
    <row r="322" spans="1:28" ht="12.5" x14ac:dyDescent="0.25">
      <c r="A322" s="19">
        <v>946</v>
      </c>
      <c r="B322" s="27" t="s">
        <v>291</v>
      </c>
      <c r="C322" s="19">
        <v>15</v>
      </c>
      <c r="D322" s="20">
        <v>6613</v>
      </c>
      <c r="E322" s="114">
        <v>21.5</v>
      </c>
      <c r="F322" s="125">
        <f t="shared" si="53"/>
        <v>8.8699999999999992</v>
      </c>
      <c r="G322" s="123">
        <f t="shared" si="47"/>
        <v>-12.63</v>
      </c>
      <c r="H322" s="127">
        <v>152.53658921624603</v>
      </c>
      <c r="I322" s="131">
        <v>93.691176752727856</v>
      </c>
      <c r="J322" s="98">
        <v>209.60540184788601</v>
      </c>
      <c r="K322" s="97">
        <v>51.894073434576683</v>
      </c>
      <c r="L322" s="29"/>
      <c r="M322" s="15">
        <v>4.1306166095274506</v>
      </c>
      <c r="N322" s="145">
        <v>-25</v>
      </c>
      <c r="O322" s="145">
        <v>-25.718589456970804</v>
      </c>
      <c r="P322" s="145">
        <v>-25.718589456970804</v>
      </c>
      <c r="Q322" s="335">
        <v>-25.718589456970804</v>
      </c>
      <c r="R322" s="385">
        <v>67.972587295757052</v>
      </c>
      <c r="S322" s="86"/>
      <c r="T322" s="397">
        <f t="shared" si="48"/>
        <v>-2.707951338594318E-2</v>
      </c>
      <c r="U322" s="398">
        <f t="shared" si="49"/>
        <v>0.16389510299432705</v>
      </c>
      <c r="V322" s="398">
        <f t="shared" si="50"/>
        <v>0.16860603471676175</v>
      </c>
      <c r="W322" s="398">
        <f t="shared" si="51"/>
        <v>0.16860603471676175</v>
      </c>
      <c r="X322" s="401">
        <f t="shared" si="52"/>
        <v>0.16860603471676175</v>
      </c>
      <c r="Y322" s="333"/>
      <c r="Z322" s="334"/>
      <c r="AA322" s="334"/>
      <c r="AB322" s="72"/>
    </row>
    <row r="323" spans="1:28" ht="12.5" x14ac:dyDescent="0.25">
      <c r="A323" s="19">
        <v>976</v>
      </c>
      <c r="B323" s="27" t="s">
        <v>292</v>
      </c>
      <c r="C323" s="19">
        <v>19</v>
      </c>
      <c r="D323" s="20">
        <v>4022</v>
      </c>
      <c r="E323" s="114">
        <v>20</v>
      </c>
      <c r="F323" s="125">
        <f t="shared" si="53"/>
        <v>7.3699999999999992</v>
      </c>
      <c r="G323" s="123">
        <f t="shared" si="47"/>
        <v>-12.63</v>
      </c>
      <c r="H323" s="127">
        <v>147.10000694956574</v>
      </c>
      <c r="I323" s="131">
        <v>111.51423178729891</v>
      </c>
      <c r="J323" s="98">
        <v>230.63409511843122</v>
      </c>
      <c r="K323" s="97">
        <v>19.575670967741729</v>
      </c>
      <c r="L323" s="29"/>
      <c r="M323" s="15">
        <v>4.1306166095274648</v>
      </c>
      <c r="N323" s="145">
        <v>-25</v>
      </c>
      <c r="O323" s="145">
        <v>-48.401086723611641</v>
      </c>
      <c r="P323" s="145">
        <v>-48.401086723611641</v>
      </c>
      <c r="Q323" s="335">
        <v>-48.401086723611641</v>
      </c>
      <c r="R323" s="385">
        <v>63.11314506368727</v>
      </c>
      <c r="S323" s="86"/>
      <c r="T323" s="397">
        <f t="shared" si="48"/>
        <v>-2.8080329125638147E-2</v>
      </c>
      <c r="U323" s="398">
        <f t="shared" si="49"/>
        <v>0.16995240529506858</v>
      </c>
      <c r="V323" s="398">
        <f t="shared" si="50"/>
        <v>0.3290352443029203</v>
      </c>
      <c r="W323" s="398">
        <f t="shared" si="51"/>
        <v>0.3290352443029203</v>
      </c>
      <c r="X323" s="401">
        <f t="shared" si="52"/>
        <v>0.3290352443029203</v>
      </c>
      <c r="Y323" s="333"/>
      <c r="Z323" s="334"/>
      <c r="AA323" s="334"/>
      <c r="AB323" s="72"/>
    </row>
    <row r="324" spans="1:28" ht="12.5" x14ac:dyDescent="0.25">
      <c r="A324" s="19">
        <v>977</v>
      </c>
      <c r="B324" s="27" t="s">
        <v>293</v>
      </c>
      <c r="C324" s="19">
        <v>17</v>
      </c>
      <c r="D324" s="20">
        <v>15212</v>
      </c>
      <c r="E324" s="114">
        <v>22</v>
      </c>
      <c r="F324" s="125">
        <f t="shared" si="53"/>
        <v>9.3699999999999992</v>
      </c>
      <c r="G324" s="123">
        <f t="shared" si="47"/>
        <v>-12.63</v>
      </c>
      <c r="H324" s="127">
        <v>158.92251132412179</v>
      </c>
      <c r="I324" s="131">
        <v>-4.4552529346958964</v>
      </c>
      <c r="J324" s="98">
        <v>123.31823314258801</v>
      </c>
      <c r="K324" s="97">
        <v>66.032813007185027</v>
      </c>
      <c r="L324" s="29"/>
      <c r="M324" s="15">
        <v>4.1306166095274577</v>
      </c>
      <c r="N324" s="145">
        <v>16.671138149337676</v>
      </c>
      <c r="O324" s="145">
        <v>16.671138149337676</v>
      </c>
      <c r="P324" s="145">
        <v>16.671138149337676</v>
      </c>
      <c r="Q324" s="335">
        <v>16.671138149337676</v>
      </c>
      <c r="R324" s="385">
        <v>12.21588521464178</v>
      </c>
      <c r="S324" s="86"/>
      <c r="T324" s="397">
        <f t="shared" si="48"/>
        <v>-2.5991387721674513E-2</v>
      </c>
      <c r="U324" s="398">
        <f t="shared" si="49"/>
        <v>-0.10490104901084127</v>
      </c>
      <c r="V324" s="398">
        <f t="shared" si="50"/>
        <v>-0.10490104901084127</v>
      </c>
      <c r="W324" s="398">
        <f t="shared" si="51"/>
        <v>-0.10490104901084127</v>
      </c>
      <c r="X324" s="401">
        <f t="shared" si="52"/>
        <v>-0.10490104901084127</v>
      </c>
      <c r="Y324" s="333"/>
      <c r="Z324" s="334"/>
      <c r="AA324" s="334"/>
      <c r="AB324" s="72"/>
    </row>
    <row r="325" spans="1:28" ht="12.5" x14ac:dyDescent="0.25">
      <c r="A325" s="19">
        <v>980</v>
      </c>
      <c r="B325" s="27" t="s">
        <v>294</v>
      </c>
      <c r="C325" s="19">
        <v>6</v>
      </c>
      <c r="D325" s="20">
        <v>32983</v>
      </c>
      <c r="E325" s="114">
        <v>20.5</v>
      </c>
      <c r="F325" s="125">
        <f t="shared" si="53"/>
        <v>7.8699999999999992</v>
      </c>
      <c r="G325" s="123">
        <f t="shared" si="47"/>
        <v>-12.63</v>
      </c>
      <c r="H325" s="127">
        <v>186.46132093538159</v>
      </c>
      <c r="I325" s="131">
        <v>-10.18155518511292</v>
      </c>
      <c r="J325" s="98">
        <v>24.334050241045272</v>
      </c>
      <c r="K325" s="97">
        <v>39.952852906489404</v>
      </c>
      <c r="L325" s="29"/>
      <c r="M325" s="15">
        <v>4.1306166095274577</v>
      </c>
      <c r="N325" s="145">
        <v>-11.405270481538903</v>
      </c>
      <c r="O325" s="145">
        <v>-11.405270481538903</v>
      </c>
      <c r="P325" s="145">
        <v>-11.405270481538903</v>
      </c>
      <c r="Q325" s="335">
        <v>-11.405270481538903</v>
      </c>
      <c r="R325" s="385">
        <v>-21.586825666651823</v>
      </c>
      <c r="S325" s="86"/>
      <c r="T325" s="397">
        <f t="shared" si="48"/>
        <v>-2.2152672676597245E-2</v>
      </c>
      <c r="U325" s="398">
        <f t="shared" si="49"/>
        <v>6.1166951002623295E-2</v>
      </c>
      <c r="V325" s="398">
        <f t="shared" si="50"/>
        <v>6.1166951002623295E-2</v>
      </c>
      <c r="W325" s="398">
        <f t="shared" si="51"/>
        <v>6.1166951002623295E-2</v>
      </c>
      <c r="X325" s="401">
        <f t="shared" si="52"/>
        <v>6.1166951002623295E-2</v>
      </c>
      <c r="Y325" s="333"/>
      <c r="Z325" s="334"/>
      <c r="AA325" s="334"/>
      <c r="AB325" s="72"/>
    </row>
    <row r="326" spans="1:28" ht="12.5" x14ac:dyDescent="0.25">
      <c r="A326" s="19">
        <v>981</v>
      </c>
      <c r="B326" s="27" t="s">
        <v>295</v>
      </c>
      <c r="C326" s="19">
        <v>5</v>
      </c>
      <c r="D326" s="20">
        <v>2357</v>
      </c>
      <c r="E326" s="114">
        <v>22</v>
      </c>
      <c r="F326" s="125">
        <f t="shared" si="53"/>
        <v>9.3699999999999992</v>
      </c>
      <c r="G326" s="123">
        <f t="shared" si="47"/>
        <v>-12.63</v>
      </c>
      <c r="H326" s="127">
        <v>148.93097560390291</v>
      </c>
      <c r="I326" s="131">
        <v>-99.549038137078895</v>
      </c>
      <c r="J326" s="98">
        <v>52.044759781227782</v>
      </c>
      <c r="K326" s="97">
        <v>14.185289922122983</v>
      </c>
      <c r="L326" s="29"/>
      <c r="M326" s="15">
        <v>4.1306166095274648</v>
      </c>
      <c r="N326" s="145">
        <v>6.9838003146366958</v>
      </c>
      <c r="O326" s="145">
        <v>6.9838003146366958</v>
      </c>
      <c r="P326" s="145">
        <v>6.9838003146366958</v>
      </c>
      <c r="Q326" s="335">
        <v>6.9838003146366958</v>
      </c>
      <c r="R326" s="385">
        <v>-92.565237822442199</v>
      </c>
      <c r="S326" s="86"/>
      <c r="T326" s="397">
        <f t="shared" si="48"/>
        <v>-2.7735107440061767E-2</v>
      </c>
      <c r="U326" s="398">
        <f t="shared" si="49"/>
        <v>-4.6892866217507524E-2</v>
      </c>
      <c r="V326" s="398">
        <f t="shared" si="50"/>
        <v>-4.6892866217507524E-2</v>
      </c>
      <c r="W326" s="398">
        <f t="shared" si="51"/>
        <v>-4.6892866217507524E-2</v>
      </c>
      <c r="X326" s="401">
        <f t="shared" si="52"/>
        <v>-4.6892866217507524E-2</v>
      </c>
      <c r="Y326" s="333"/>
      <c r="Z326" s="334"/>
      <c r="AA326" s="334"/>
      <c r="AB326" s="72"/>
    </row>
    <row r="327" spans="1:28" ht="12.5" x14ac:dyDescent="0.25">
      <c r="A327" s="19">
        <v>989</v>
      </c>
      <c r="B327" s="27" t="s">
        <v>296</v>
      </c>
      <c r="C327" s="19">
        <v>14</v>
      </c>
      <c r="D327" s="20">
        <v>5703</v>
      </c>
      <c r="E327" s="114">
        <v>22</v>
      </c>
      <c r="F327" s="125">
        <f t="shared" si="53"/>
        <v>9.3699999999999992</v>
      </c>
      <c r="G327" s="123">
        <f t="shared" si="47"/>
        <v>-12.63</v>
      </c>
      <c r="H327" s="127">
        <v>146.61386066724046</v>
      </c>
      <c r="I327" s="131">
        <v>-1.1424362615035663E-2</v>
      </c>
      <c r="J327" s="98">
        <v>219.58262589906289</v>
      </c>
      <c r="K327" s="97">
        <v>14.938128839638892</v>
      </c>
      <c r="L327" s="29"/>
      <c r="M327" s="15">
        <v>4.1306166095274577</v>
      </c>
      <c r="N327" s="145">
        <v>25.000000000000004</v>
      </c>
      <c r="O327" s="145">
        <v>50.000000000000007</v>
      </c>
      <c r="P327" s="145">
        <v>75</v>
      </c>
      <c r="Q327" s="335">
        <v>79.832645040814782</v>
      </c>
      <c r="R327" s="385">
        <v>79.821220678199751</v>
      </c>
      <c r="S327" s="86"/>
      <c r="T327" s="397">
        <f t="shared" si="48"/>
        <v>-2.8173438655315394E-2</v>
      </c>
      <c r="U327" s="398">
        <f t="shared" si="49"/>
        <v>-0.17051593816727062</v>
      </c>
      <c r="V327" s="398">
        <f t="shared" si="50"/>
        <v>-0.34103187633454124</v>
      </c>
      <c r="W327" s="398">
        <f t="shared" si="51"/>
        <v>-0.51154781450181175</v>
      </c>
      <c r="X327" s="401">
        <f t="shared" si="52"/>
        <v>-0.54450953462036944</v>
      </c>
      <c r="Y327" s="333"/>
      <c r="Z327" s="334"/>
      <c r="AA327" s="334"/>
      <c r="AB327" s="72"/>
    </row>
    <row r="328" spans="1:28" ht="12.5" x14ac:dyDescent="0.25">
      <c r="A328" s="19">
        <v>992</v>
      </c>
      <c r="B328" s="27" t="s">
        <v>297</v>
      </c>
      <c r="C328" s="19">
        <v>13</v>
      </c>
      <c r="D328" s="20">
        <v>18851</v>
      </c>
      <c r="E328" s="114">
        <v>21.5</v>
      </c>
      <c r="F328" s="125">
        <f t="shared" si="53"/>
        <v>8.8699999999999992</v>
      </c>
      <c r="G328" s="123">
        <f t="shared" si="47"/>
        <v>-12.63</v>
      </c>
      <c r="H328" s="127">
        <v>165.03933385631356</v>
      </c>
      <c r="I328" s="131">
        <v>75.068811508547427</v>
      </c>
      <c r="J328" s="98">
        <v>274.83903944484558</v>
      </c>
      <c r="K328" s="97">
        <v>-107.01304416293505</v>
      </c>
      <c r="L328" s="29"/>
      <c r="M328" s="15">
        <v>4.1306166095274506</v>
      </c>
      <c r="N328" s="145">
        <v>-24.999999999999986</v>
      </c>
      <c r="O328" s="145">
        <v>-49.999999999999986</v>
      </c>
      <c r="P328" s="145">
        <v>-74.999999999999986</v>
      </c>
      <c r="Q328" s="335">
        <v>-99.999999999999986</v>
      </c>
      <c r="R328" s="385">
        <v>-24.931188491452559</v>
      </c>
      <c r="S328" s="86"/>
      <c r="T328" s="397">
        <f t="shared" si="48"/>
        <v>-2.5028073690140106E-2</v>
      </c>
      <c r="U328" s="398">
        <f t="shared" si="49"/>
        <v>0.15147904087982728</v>
      </c>
      <c r="V328" s="398">
        <f t="shared" si="50"/>
        <v>0.30295808175965466</v>
      </c>
      <c r="W328" s="398">
        <f t="shared" si="51"/>
        <v>0.45443712263948205</v>
      </c>
      <c r="X328" s="401">
        <f t="shared" si="52"/>
        <v>0.60591616351930944</v>
      </c>
      <c r="Y328" s="333"/>
      <c r="Z328" s="334"/>
      <c r="AA328" s="334"/>
      <c r="AB328" s="72"/>
    </row>
  </sheetData>
  <sortState ref="A18:BO314">
    <sortCondition ref="A18:A314"/>
  </sortState>
  <pageMargins left="0.51181102362204722" right="0.51181102362204722" top="0.55118110236220474" bottom="0.5511811023622047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workbookViewId="0">
      <selection activeCell="F54" sqref="F54"/>
    </sheetView>
  </sheetViews>
  <sheetFormatPr defaultRowHeight="12.5" x14ac:dyDescent="0.25"/>
  <cols>
    <col min="1" max="1" width="15.54296875" style="42" customWidth="1"/>
    <col min="2" max="2" width="8.26953125" style="180" customWidth="1"/>
    <col min="3" max="3" width="2" style="74" customWidth="1"/>
    <col min="4" max="8" width="7.81640625" style="11" customWidth="1"/>
    <col min="9" max="9" width="1.54296875" style="184" customWidth="1"/>
    <col min="10" max="14" width="7.81640625" style="75" customWidth="1"/>
    <col min="15" max="15" width="3.453125" style="184" customWidth="1"/>
    <col min="16" max="16" width="6.54296875" style="4" customWidth="1"/>
    <col min="17" max="17" width="6.81640625" style="4" customWidth="1"/>
    <col min="18" max="18" width="6.81640625" style="180" customWidth="1"/>
    <col min="19" max="23" width="8.7265625" style="31"/>
  </cols>
  <sheetData>
    <row r="1" spans="1:23" s="1" customFormat="1" ht="15.5" customHeight="1" x14ac:dyDescent="0.4">
      <c r="A1" s="19" t="s">
        <v>470</v>
      </c>
      <c r="B1" s="30"/>
      <c r="C1" s="35"/>
      <c r="D1" s="169"/>
      <c r="E1" s="169"/>
      <c r="F1" s="169"/>
      <c r="G1" s="169"/>
      <c r="H1" s="170"/>
      <c r="I1" s="182"/>
      <c r="J1" s="133"/>
      <c r="K1" s="127"/>
      <c r="L1" s="127"/>
      <c r="M1" s="127"/>
      <c r="N1" s="127"/>
      <c r="O1" s="182"/>
      <c r="P1" s="109"/>
      <c r="Q1" s="109"/>
      <c r="R1" s="30"/>
      <c r="S1" s="19"/>
      <c r="T1" s="19"/>
      <c r="U1" s="19"/>
      <c r="V1" s="19"/>
      <c r="W1" s="19"/>
    </row>
    <row r="2" spans="1:23" s="1" customFormat="1" ht="15.5" x14ac:dyDescent="0.35">
      <c r="A2" s="64" t="s">
        <v>471</v>
      </c>
      <c r="B2" s="30"/>
      <c r="C2" s="35"/>
      <c r="D2" s="169"/>
      <c r="E2" s="169"/>
      <c r="F2" s="169"/>
      <c r="G2" s="169"/>
      <c r="H2" s="169"/>
      <c r="I2" s="182"/>
      <c r="J2" s="127"/>
      <c r="K2" s="127"/>
      <c r="L2" s="127"/>
      <c r="M2" s="127"/>
      <c r="N2" s="127"/>
      <c r="O2" s="182"/>
      <c r="P2" s="109"/>
      <c r="Q2" s="109"/>
      <c r="R2" s="30"/>
      <c r="S2" s="19"/>
      <c r="T2" s="19"/>
      <c r="U2" s="19"/>
      <c r="V2" s="19"/>
      <c r="W2" s="19"/>
    </row>
    <row r="3" spans="1:23" s="1" customFormat="1" ht="15.5" x14ac:dyDescent="0.35">
      <c r="A3" s="64" t="s">
        <v>472</v>
      </c>
      <c r="B3" s="30"/>
      <c r="C3" s="35"/>
      <c r="D3" s="169"/>
      <c r="E3" s="169"/>
      <c r="F3" s="169"/>
      <c r="G3" s="169"/>
      <c r="H3" s="169"/>
      <c r="I3" s="182"/>
      <c r="J3" s="127"/>
      <c r="K3" s="127"/>
      <c r="L3" s="127"/>
      <c r="M3" s="127"/>
      <c r="N3" s="127"/>
      <c r="O3" s="182"/>
      <c r="P3" s="30"/>
      <c r="Q3" s="30"/>
      <c r="R3" s="30"/>
      <c r="S3" s="19"/>
      <c r="T3" s="19"/>
      <c r="U3" s="19"/>
      <c r="V3" s="19"/>
      <c r="W3" s="19"/>
    </row>
    <row r="4" spans="1:23" x14ac:dyDescent="0.25">
      <c r="B4" s="171"/>
      <c r="C4" s="86"/>
      <c r="D4" s="169"/>
      <c r="E4" s="169"/>
      <c r="F4" s="172"/>
      <c r="G4" s="169"/>
      <c r="H4" s="169"/>
      <c r="I4" s="181"/>
      <c r="J4" s="169"/>
      <c r="K4" s="169"/>
      <c r="L4" s="169"/>
      <c r="M4" s="9"/>
      <c r="N4" s="127"/>
      <c r="O4" s="182"/>
      <c r="P4" s="127" t="s">
        <v>473</v>
      </c>
      <c r="Q4" s="109"/>
      <c r="R4" s="171"/>
    </row>
    <row r="5" spans="1:23" x14ac:dyDescent="0.25">
      <c r="A5" s="31"/>
      <c r="B5" s="171"/>
      <c r="C5" s="86"/>
      <c r="D5" s="169"/>
      <c r="E5" s="169"/>
      <c r="F5" s="169"/>
      <c r="G5" s="169"/>
      <c r="H5" s="169"/>
      <c r="I5" s="182"/>
      <c r="J5" s="127"/>
      <c r="K5" s="127"/>
      <c r="L5" s="127"/>
      <c r="M5" s="127"/>
      <c r="N5" s="127"/>
      <c r="O5" s="182"/>
      <c r="P5" s="109"/>
      <c r="Q5" s="109"/>
      <c r="R5" s="171"/>
    </row>
    <row r="6" spans="1:23" x14ac:dyDescent="0.25">
      <c r="A6" s="20"/>
      <c r="B6" s="132" t="s">
        <v>400</v>
      </c>
      <c r="C6" s="183"/>
      <c r="D6" s="174" t="s">
        <v>442</v>
      </c>
      <c r="E6" s="150"/>
      <c r="F6" s="150"/>
      <c r="G6" s="150"/>
      <c r="H6" s="175"/>
      <c r="I6" s="182"/>
      <c r="J6" s="402" t="s">
        <v>444</v>
      </c>
      <c r="K6" s="403"/>
      <c r="L6" s="403"/>
      <c r="M6" s="403"/>
      <c r="N6" s="404" t="s">
        <v>475</v>
      </c>
      <c r="O6" s="182"/>
      <c r="P6" s="115" t="s">
        <v>478</v>
      </c>
      <c r="Q6" s="173" t="s">
        <v>479</v>
      </c>
      <c r="R6" s="176" t="s">
        <v>479</v>
      </c>
    </row>
    <row r="7" spans="1:23" x14ac:dyDescent="0.25">
      <c r="A7" s="20"/>
      <c r="B7" s="132" t="s">
        <v>446</v>
      </c>
      <c r="C7" s="183"/>
      <c r="D7" s="174" t="s">
        <v>447</v>
      </c>
      <c r="E7" s="150"/>
      <c r="F7" s="150"/>
      <c r="G7" s="150"/>
      <c r="H7" s="175"/>
      <c r="I7" s="182"/>
      <c r="J7" s="402" t="s">
        <v>449</v>
      </c>
      <c r="K7" s="403"/>
      <c r="L7" s="403"/>
      <c r="M7" s="403"/>
      <c r="N7" s="404" t="s">
        <v>476</v>
      </c>
      <c r="O7" s="182"/>
      <c r="P7" s="115" t="s">
        <v>480</v>
      </c>
      <c r="Q7" s="173">
        <v>2020</v>
      </c>
      <c r="R7" s="176">
        <v>2020</v>
      </c>
    </row>
    <row r="8" spans="1:23" x14ac:dyDescent="0.25">
      <c r="A8" s="20"/>
      <c r="B8" s="132" t="s">
        <v>313</v>
      </c>
      <c r="C8" s="183"/>
      <c r="D8" s="156" t="s">
        <v>461</v>
      </c>
      <c r="E8" s="150" t="s">
        <v>462</v>
      </c>
      <c r="F8" s="150" t="s">
        <v>463</v>
      </c>
      <c r="G8" s="150" t="s">
        <v>464</v>
      </c>
      <c r="H8" s="175" t="s">
        <v>465</v>
      </c>
      <c r="I8" s="182"/>
      <c r="J8" s="402" t="s">
        <v>477</v>
      </c>
      <c r="K8" s="403"/>
      <c r="L8" s="403"/>
      <c r="M8" s="403"/>
      <c r="N8" s="404" t="s">
        <v>457</v>
      </c>
      <c r="O8" s="182"/>
      <c r="P8" s="115" t="s">
        <v>466</v>
      </c>
      <c r="Q8" s="173" t="s">
        <v>481</v>
      </c>
      <c r="R8" s="176" t="s">
        <v>482</v>
      </c>
    </row>
    <row r="9" spans="1:23" x14ac:dyDescent="0.25">
      <c r="A9" s="20"/>
      <c r="B9" s="132" t="s">
        <v>466</v>
      </c>
      <c r="C9" s="183"/>
      <c r="D9" s="156" t="s">
        <v>466</v>
      </c>
      <c r="E9" s="150" t="s">
        <v>466</v>
      </c>
      <c r="F9" s="150" t="s">
        <v>466</v>
      </c>
      <c r="G9" s="150" t="s">
        <v>466</v>
      </c>
      <c r="H9" s="175" t="s">
        <v>466</v>
      </c>
      <c r="I9" s="182"/>
      <c r="J9" s="405" t="s">
        <v>461</v>
      </c>
      <c r="K9" s="406" t="s">
        <v>462</v>
      </c>
      <c r="L9" s="406" t="s">
        <v>463</v>
      </c>
      <c r="M9" s="406" t="s">
        <v>464</v>
      </c>
      <c r="N9" s="404" t="s">
        <v>465</v>
      </c>
      <c r="O9" s="182"/>
      <c r="P9" s="115"/>
      <c r="Q9" s="173" t="s">
        <v>483</v>
      </c>
      <c r="R9" s="176" t="s">
        <v>483</v>
      </c>
    </row>
    <row r="10" spans="1:23" x14ac:dyDescent="0.25">
      <c r="A10" s="28" t="s">
        <v>441</v>
      </c>
      <c r="B10" s="131">
        <f>'Ändringen i balansläge kommuner'!I33</f>
        <v>-1.2482065848143342</v>
      </c>
      <c r="C10" s="94"/>
      <c r="D10" s="156">
        <f>'Ändringen i balansläge kommuner'!M33</f>
        <v>4.1306166095274843</v>
      </c>
      <c r="E10" s="150">
        <f>'Ändringen i balansläge kommuner'!N33</f>
        <v>1.9309831885539324</v>
      </c>
      <c r="F10" s="150">
        <f>'Ändringen i balansläge kommuner'!O33</f>
        <v>3.4391642099441526</v>
      </c>
      <c r="G10" s="150">
        <f>'Ändringen i balansläge kommuner'!P33</f>
        <v>4.3542581237869067</v>
      </c>
      <c r="H10" s="175">
        <f>'Ändringen i balansläge kommuner'!Q33</f>
        <v>4.8082475203571926</v>
      </c>
      <c r="I10" s="182"/>
      <c r="J10" s="407">
        <f>-D10/$P$10</f>
        <v>-2.1490630406186543E-2</v>
      </c>
      <c r="K10" s="408">
        <f t="shared" ref="K10:N10" si="0">-E10/$P$10</f>
        <v>-1.0046453096144232E-2</v>
      </c>
      <c r="L10" s="408">
        <f t="shared" si="0"/>
        <v>-1.7893165580077676E-2</v>
      </c>
      <c r="M10" s="408">
        <f t="shared" si="0"/>
        <v>-2.2654184805145625E-2</v>
      </c>
      <c r="N10" s="409">
        <f t="shared" si="0"/>
        <v>-2.5016185264717626E-2</v>
      </c>
      <c r="O10" s="182"/>
      <c r="P10" s="66">
        <f>'Ändringen i balansläge kommuner'!H33</f>
        <v>192.20546496106493</v>
      </c>
      <c r="Q10" s="80">
        <f>'Ändringen i balansläge kommuner'!F33</f>
        <v>7.3330978131462903</v>
      </c>
      <c r="R10" s="81">
        <f>'Ändringen i balansläge kommuner'!E33</f>
        <v>19.963097813146291</v>
      </c>
      <c r="T10" s="329"/>
    </row>
    <row r="11" spans="1:23" x14ac:dyDescent="0.25">
      <c r="A11" s="20"/>
      <c r="B11" s="131"/>
      <c r="C11" s="94"/>
      <c r="D11" s="156"/>
      <c r="E11" s="150"/>
      <c r="F11" s="150"/>
      <c r="G11" s="150"/>
      <c r="H11" s="175"/>
      <c r="I11" s="182"/>
      <c r="J11" s="407"/>
      <c r="K11" s="408"/>
      <c r="L11" s="408"/>
      <c r="M11" s="408"/>
      <c r="N11" s="409"/>
      <c r="O11" s="182"/>
      <c r="P11" s="66"/>
      <c r="Q11" s="80"/>
      <c r="R11" s="81"/>
      <c r="T11" s="329"/>
    </row>
    <row r="12" spans="1:23" x14ac:dyDescent="0.25">
      <c r="A12" s="65" t="s">
        <v>474</v>
      </c>
      <c r="B12" s="131"/>
      <c r="C12" s="94"/>
      <c r="D12" s="16"/>
      <c r="E12" s="177"/>
      <c r="F12" s="177"/>
      <c r="G12" s="177"/>
      <c r="H12" s="178"/>
      <c r="I12" s="182"/>
      <c r="J12" s="402"/>
      <c r="K12" s="403"/>
      <c r="L12" s="403"/>
      <c r="M12" s="403"/>
      <c r="N12" s="384"/>
      <c r="O12" s="182"/>
      <c r="P12" s="116"/>
      <c r="Q12" s="40"/>
      <c r="R12" s="81"/>
      <c r="T12" s="329"/>
    </row>
    <row r="13" spans="1:23" x14ac:dyDescent="0.25">
      <c r="A13" s="28" t="s">
        <v>437</v>
      </c>
      <c r="B13" s="131">
        <f>MAX(B16:B38)</f>
        <v>260.06380933179793</v>
      </c>
      <c r="C13" s="94"/>
      <c r="D13" s="15">
        <f>MAX(D16:D38)</f>
        <v>4.1306166095274657</v>
      </c>
      <c r="E13" s="145">
        <f>MAX(E16:E38)</f>
        <v>25</v>
      </c>
      <c r="F13" s="145">
        <f>MAX(F16:F38)</f>
        <v>50</v>
      </c>
      <c r="G13" s="145">
        <f>MAX(G16:G38)</f>
        <v>75</v>
      </c>
      <c r="H13" s="179">
        <f>MAX(H16:H38)</f>
        <v>85.219718278265788</v>
      </c>
      <c r="I13" s="84"/>
      <c r="J13" s="407">
        <f>MAX(J16:J38)</f>
        <v>-1.6463524437670463E-2</v>
      </c>
      <c r="K13" s="408">
        <f>MAX(K16:K38)</f>
        <v>0.11435103727146585</v>
      </c>
      <c r="L13" s="408">
        <f>MAX(L16:L38)</f>
        <v>0.22870207454293157</v>
      </c>
      <c r="M13" s="408">
        <f>MAX(M16:M38)</f>
        <v>0.31824114783307822</v>
      </c>
      <c r="N13" s="409">
        <f>MAX(N16:N38)</f>
        <v>0.400880966912048</v>
      </c>
      <c r="O13" s="84"/>
      <c r="P13" s="66">
        <f>MAX(P16:P38)</f>
        <v>250.89503922235104</v>
      </c>
      <c r="Q13" s="80">
        <f>MAX(Q16:Q38)</f>
        <v>9.0802603395460952</v>
      </c>
      <c r="R13" s="81">
        <f>MAX(R16:R38)</f>
        <v>21.710260339546096</v>
      </c>
      <c r="T13" s="329"/>
    </row>
    <row r="14" spans="1:23" x14ac:dyDescent="0.25">
      <c r="A14" s="28" t="s">
        <v>300</v>
      </c>
      <c r="B14" s="131">
        <f>MIN(B16:B38)</f>
        <v>-153.66583478274072</v>
      </c>
      <c r="C14" s="94"/>
      <c r="D14" s="15">
        <f>MIN(D16:D38)</f>
        <v>4.1306166095274506</v>
      </c>
      <c r="E14" s="145">
        <f>MIN(E16:E38)</f>
        <v>-25.000000000000014</v>
      </c>
      <c r="F14" s="145">
        <f>MIN(F16:F38)</f>
        <v>-50</v>
      </c>
      <c r="G14" s="145">
        <f>MIN(G16:G38)</f>
        <v>-65.330476517922463</v>
      </c>
      <c r="H14" s="179">
        <f>MIN(H16:H38)</f>
        <v>-83.206912052530214</v>
      </c>
      <c r="I14" s="84"/>
      <c r="J14" s="407">
        <f>MIN(J16:J38)</f>
        <v>-2.718760069162764E-2</v>
      </c>
      <c r="K14" s="408">
        <f>MIN(K16:K38)</f>
        <v>-0.130325547833024</v>
      </c>
      <c r="L14" s="408">
        <f>MIN(L16:L38)</f>
        <v>-0.20380856970033781</v>
      </c>
      <c r="M14" s="408">
        <f>MIN(M16:M38)</f>
        <v>-0.30571285455050673</v>
      </c>
      <c r="N14" s="409">
        <f>MIN(N16:N38)</f>
        <v>-0.37030175655441916</v>
      </c>
      <c r="O14" s="84"/>
      <c r="P14" s="66">
        <f>MIN(P16:P38)</f>
        <v>151.93016317910957</v>
      </c>
      <c r="Q14" s="80">
        <f>MIN(Q16:Q38)</f>
        <v>5.3699999999999992</v>
      </c>
      <c r="R14" s="81">
        <f>MIN(R16:R38)</f>
        <v>18</v>
      </c>
      <c r="T14" s="329"/>
    </row>
    <row r="15" spans="1:23" x14ac:dyDescent="0.25">
      <c r="A15" s="20"/>
      <c r="B15" s="131"/>
      <c r="C15" s="94"/>
      <c r="D15" s="156"/>
      <c r="E15" s="150"/>
      <c r="F15" s="150"/>
      <c r="G15" s="150"/>
      <c r="H15" s="175"/>
      <c r="I15" s="182"/>
      <c r="J15" s="407"/>
      <c r="K15" s="408"/>
      <c r="L15" s="408"/>
      <c r="M15" s="408"/>
      <c r="N15" s="409"/>
      <c r="O15" s="182"/>
      <c r="P15" s="66"/>
      <c r="Q15" s="80"/>
      <c r="R15" s="81"/>
      <c r="T15" s="329"/>
    </row>
    <row r="16" spans="1:23" x14ac:dyDescent="0.25">
      <c r="A16" s="28" t="s">
        <v>484</v>
      </c>
      <c r="B16" s="131">
        <v>-153.66583478274072</v>
      </c>
      <c r="C16" s="94"/>
      <c r="D16" s="156">
        <v>4.1306166095274612</v>
      </c>
      <c r="E16" s="150">
        <v>20.383615355587551</v>
      </c>
      <c r="F16" s="150">
        <v>29.623810861758958</v>
      </c>
      <c r="G16" s="150">
        <v>30.748718629202571</v>
      </c>
      <c r="H16" s="175">
        <v>31.074864308487911</v>
      </c>
      <c r="I16" s="182"/>
      <c r="J16" s="407">
        <f>-D16/$P16</f>
        <v>-2.2398877197722527E-2</v>
      </c>
      <c r="K16" s="408">
        <f t="shared" ref="K16:N16" si="1">-E16/$P16</f>
        <v>-0.11053315772330852</v>
      </c>
      <c r="L16" s="408">
        <f t="shared" si="1"/>
        <v>-0.16063947936746567</v>
      </c>
      <c r="M16" s="408">
        <f t="shared" si="1"/>
        <v>-0.16673945748783067</v>
      </c>
      <c r="N16" s="409">
        <f t="shared" si="1"/>
        <v>-0.16850803049023183</v>
      </c>
      <c r="O16" s="182"/>
      <c r="P16" s="66">
        <v>184.4117708698119</v>
      </c>
      <c r="Q16" s="80">
        <f>R16-12.63</f>
        <v>7.3234261982124931</v>
      </c>
      <c r="R16" s="81">
        <v>19.953426198212494</v>
      </c>
      <c r="T16" s="329"/>
    </row>
    <row r="17" spans="1:23" x14ac:dyDescent="0.25">
      <c r="A17" s="28" t="s">
        <v>309</v>
      </c>
      <c r="B17" s="131">
        <v>-62.195043117281074</v>
      </c>
      <c r="C17" s="94"/>
      <c r="D17" s="156">
        <v>4.1306166095274559</v>
      </c>
      <c r="E17" s="150">
        <v>-6.1624640507318986</v>
      </c>
      <c r="F17" s="150">
        <v>-3.6483458037212348</v>
      </c>
      <c r="G17" s="150">
        <v>-1.4728069790725229</v>
      </c>
      <c r="H17" s="175">
        <v>0.70273184557618684</v>
      </c>
      <c r="I17" s="182"/>
      <c r="J17" s="407">
        <f t="shared" ref="J17:J33" si="2">-D17/$P17</f>
        <v>-2.3267031260449815E-2</v>
      </c>
      <c r="K17" s="408">
        <f t="shared" ref="K17:K33" si="3">-E17/$P17</f>
        <v>3.4712067776772014E-2</v>
      </c>
      <c r="L17" s="408">
        <f t="shared" ref="L17:L33" si="4">-F17/$P17</f>
        <v>2.0550485287915376E-2</v>
      </c>
      <c r="M17" s="408">
        <f t="shared" ref="M17:M33" si="5">-G17/$P17</f>
        <v>8.2960606761829925E-3</v>
      </c>
      <c r="N17" s="409">
        <f t="shared" ref="N17:N33" si="6">-H17/$P17</f>
        <v>-3.9583639355493788E-3</v>
      </c>
      <c r="O17" s="182"/>
      <c r="P17" s="66">
        <v>177.53088321795636</v>
      </c>
      <c r="Q17" s="80">
        <f t="shared" ref="Q17:Q38" si="7">R17-12.63</f>
        <v>8.0798039346470549</v>
      </c>
      <c r="R17" s="81">
        <v>20.709803934647056</v>
      </c>
      <c r="T17" s="329"/>
    </row>
    <row r="18" spans="1:23" x14ac:dyDescent="0.25">
      <c r="A18" s="28" t="s">
        <v>485</v>
      </c>
      <c r="B18" s="131">
        <v>53.646050512307724</v>
      </c>
      <c r="C18" s="94"/>
      <c r="D18" s="156">
        <v>4.130616609527463</v>
      </c>
      <c r="E18" s="150">
        <v>-16.614432809094012</v>
      </c>
      <c r="F18" s="150">
        <v>-33.242779201298994</v>
      </c>
      <c r="G18" s="150">
        <v>-36.783196091661033</v>
      </c>
      <c r="H18" s="175">
        <v>-38.284584240230473</v>
      </c>
      <c r="I18" s="182"/>
      <c r="J18" s="407">
        <f t="shared" si="2"/>
        <v>-2.2739627773062134E-2</v>
      </c>
      <c r="K18" s="408">
        <f t="shared" si="3"/>
        <v>9.1464798952272983E-2</v>
      </c>
      <c r="L18" s="408">
        <f t="shared" si="4"/>
        <v>0.18300619414448827</v>
      </c>
      <c r="M18" s="408">
        <f t="shared" si="5"/>
        <v>0.20249668911383495</v>
      </c>
      <c r="N18" s="409">
        <f t="shared" si="6"/>
        <v>0.21076204290208247</v>
      </c>
      <c r="O18" s="182"/>
      <c r="P18" s="66">
        <v>181.64838275939957</v>
      </c>
      <c r="Q18" s="80">
        <f t="shared" si="7"/>
        <v>8.2861487724298275</v>
      </c>
      <c r="R18" s="81">
        <v>20.916148772429828</v>
      </c>
      <c r="T18" s="329"/>
    </row>
    <row r="19" spans="1:23" x14ac:dyDescent="0.25">
      <c r="A19" s="28" t="s">
        <v>486</v>
      </c>
      <c r="B19" s="131">
        <v>-22.225074359462411</v>
      </c>
      <c r="C19" s="94"/>
      <c r="D19" s="156">
        <v>4.1306166095274595</v>
      </c>
      <c r="E19" s="150">
        <v>8.1357843963948984</v>
      </c>
      <c r="F19" s="150">
        <v>16.204971414864268</v>
      </c>
      <c r="G19" s="150">
        <v>19.056081347978175</v>
      </c>
      <c r="H19" s="175">
        <v>18.848946373468273</v>
      </c>
      <c r="I19" s="182"/>
      <c r="J19" s="407">
        <f t="shared" si="2"/>
        <v>-2.2433831499805337E-2</v>
      </c>
      <c r="K19" s="408">
        <f t="shared" si="3"/>
        <v>-4.4186336695224898E-2</v>
      </c>
      <c r="L19" s="408">
        <f t="shared" si="4"/>
        <v>-8.8010975732220234E-2</v>
      </c>
      <c r="M19" s="408">
        <f t="shared" si="5"/>
        <v>-0.10349566624534336</v>
      </c>
      <c r="N19" s="409">
        <f t="shared" si="6"/>
        <v>-0.10237069349789604</v>
      </c>
      <c r="O19" s="182"/>
      <c r="P19" s="66">
        <v>184.12443766296906</v>
      </c>
      <c r="Q19" s="80">
        <f t="shared" si="7"/>
        <v>8.0403563485309935</v>
      </c>
      <c r="R19" s="81">
        <v>20.670356348530994</v>
      </c>
      <c r="T19" s="329"/>
    </row>
    <row r="20" spans="1:23" x14ac:dyDescent="0.25">
      <c r="A20" s="28" t="s">
        <v>487</v>
      </c>
      <c r="B20" s="131">
        <v>4.8551975465642672</v>
      </c>
      <c r="C20" s="94"/>
      <c r="D20" s="156">
        <v>4.1306166095274595</v>
      </c>
      <c r="E20" s="150">
        <v>-13.146313827845615</v>
      </c>
      <c r="F20" s="150">
        <v>-29.533359740456401</v>
      </c>
      <c r="G20" s="150">
        <v>-45.534936217413502</v>
      </c>
      <c r="H20" s="175">
        <v>-62.860148496320747</v>
      </c>
      <c r="I20" s="182"/>
      <c r="J20" s="407">
        <f t="shared" si="2"/>
        <v>-2.3715580392204859E-2</v>
      </c>
      <c r="K20" s="408">
        <f t="shared" si="3"/>
        <v>7.5478431410533092E-2</v>
      </c>
      <c r="L20" s="408">
        <f t="shared" si="4"/>
        <v>0.16956324766650899</v>
      </c>
      <c r="M20" s="408">
        <f t="shared" si="5"/>
        <v>0.26143492427430326</v>
      </c>
      <c r="N20" s="409">
        <f t="shared" si="6"/>
        <v>0.36090614212219829</v>
      </c>
      <c r="O20" s="182"/>
      <c r="P20" s="66">
        <v>174.17311915693884</v>
      </c>
      <c r="Q20" s="80">
        <f t="shared" si="7"/>
        <v>8.1532056084599116</v>
      </c>
      <c r="R20" s="81">
        <v>20.783205608459912</v>
      </c>
      <c r="T20" s="329"/>
    </row>
    <row r="21" spans="1:23" x14ac:dyDescent="0.25">
      <c r="A21" s="28" t="s">
        <v>488</v>
      </c>
      <c r="B21" s="131">
        <v>141.80150137711286</v>
      </c>
      <c r="C21" s="94"/>
      <c r="D21" s="156">
        <v>4.1306166095274586</v>
      </c>
      <c r="E21" s="150">
        <v>15.828697118645085</v>
      </c>
      <c r="F21" s="150">
        <v>26.954031261657146</v>
      </c>
      <c r="G21" s="150">
        <v>25.412077269711258</v>
      </c>
      <c r="H21" s="175">
        <v>23.870123277765366</v>
      </c>
      <c r="I21" s="182"/>
      <c r="J21" s="407">
        <f t="shared" si="2"/>
        <v>-2.3029010918971443E-2</v>
      </c>
      <c r="K21" s="408">
        <f t="shared" si="3"/>
        <v>-8.8248141436701955E-2</v>
      </c>
      <c r="L21" s="408">
        <f t="shared" si="4"/>
        <v>-0.15027409680270731</v>
      </c>
      <c r="M21" s="408">
        <f t="shared" si="5"/>
        <v>-0.14167739595296766</v>
      </c>
      <c r="N21" s="409">
        <f t="shared" si="6"/>
        <v>-0.13308069510322798</v>
      </c>
      <c r="O21" s="182"/>
      <c r="P21" s="66">
        <v>179.36578449075427</v>
      </c>
      <c r="Q21" s="80">
        <f t="shared" si="7"/>
        <v>8.6374541261688034</v>
      </c>
      <c r="R21" s="81">
        <v>21.267454126168804</v>
      </c>
      <c r="T21" s="329"/>
    </row>
    <row r="22" spans="1:23" x14ac:dyDescent="0.25">
      <c r="A22" s="28" t="s">
        <v>489</v>
      </c>
      <c r="B22" s="131">
        <v>79.382935102415658</v>
      </c>
      <c r="C22" s="94"/>
      <c r="D22" s="156">
        <v>4.1306166095274612</v>
      </c>
      <c r="E22" s="150">
        <v>-19.981384712620795</v>
      </c>
      <c r="F22" s="150">
        <v>-28.035590683848021</v>
      </c>
      <c r="G22" s="150">
        <v>-35.434497485543368</v>
      </c>
      <c r="H22" s="175">
        <v>-42.319613518970939</v>
      </c>
      <c r="I22" s="182"/>
      <c r="J22" s="407">
        <f t="shared" si="2"/>
        <v>-2.3538760428910656E-2</v>
      </c>
      <c r="K22" s="408">
        <f t="shared" si="3"/>
        <v>0.11386605735894835</v>
      </c>
      <c r="L22" s="408">
        <f t="shared" si="4"/>
        <v>0.15976381130796657</v>
      </c>
      <c r="M22" s="408">
        <f t="shared" si="5"/>
        <v>0.2019272728694278</v>
      </c>
      <c r="N22" s="409">
        <f t="shared" si="6"/>
        <v>0.24116284279917821</v>
      </c>
      <c r="O22" s="182"/>
      <c r="P22" s="66">
        <v>175.48148391255882</v>
      </c>
      <c r="Q22" s="80">
        <f t="shared" si="7"/>
        <v>8.120377028955895</v>
      </c>
      <c r="R22" s="81">
        <v>20.750377028955896</v>
      </c>
      <c r="T22" s="329"/>
    </row>
    <row r="23" spans="1:23" x14ac:dyDescent="0.25">
      <c r="A23" s="28" t="s">
        <v>490</v>
      </c>
      <c r="B23" s="131">
        <v>11.710841009029664</v>
      </c>
      <c r="C23" s="94"/>
      <c r="D23" s="156">
        <v>4.1306166095274586</v>
      </c>
      <c r="E23" s="150">
        <v>-13.888401514245459</v>
      </c>
      <c r="F23" s="150">
        <v>-27.041083510598199</v>
      </c>
      <c r="G23" s="150">
        <v>-33.530079444232712</v>
      </c>
      <c r="H23" s="175">
        <v>-30.727597955729351</v>
      </c>
      <c r="I23" s="182"/>
      <c r="J23" s="407">
        <f t="shared" si="2"/>
        <v>-2.5712878972098951E-2</v>
      </c>
      <c r="K23" s="408">
        <f t="shared" si="3"/>
        <v>8.6454595284398153E-2</v>
      </c>
      <c r="L23" s="408">
        <f t="shared" si="4"/>
        <v>0.16832937387088431</v>
      </c>
      <c r="M23" s="408">
        <f t="shared" si="5"/>
        <v>0.208723044565748</v>
      </c>
      <c r="N23" s="409">
        <f t="shared" si="6"/>
        <v>0.19127773938559034</v>
      </c>
      <c r="O23" s="182"/>
      <c r="P23" s="66">
        <v>160.64387865744598</v>
      </c>
      <c r="Q23" s="80">
        <f t="shared" si="7"/>
        <v>9.0802603395460952</v>
      </c>
      <c r="R23" s="81">
        <v>21.710260339546096</v>
      </c>
      <c r="T23" s="329"/>
    </row>
    <row r="24" spans="1:23" x14ac:dyDescent="0.25">
      <c r="A24" s="28" t="s">
        <v>491</v>
      </c>
      <c r="B24" s="131">
        <v>-102.41206975643101</v>
      </c>
      <c r="C24" s="94"/>
      <c r="D24" s="156">
        <v>4.1306166095274621</v>
      </c>
      <c r="E24" s="150">
        <v>14.779973877061813</v>
      </c>
      <c r="F24" s="150">
        <v>28.388276952559497</v>
      </c>
      <c r="G24" s="150">
        <v>40.826450341932976</v>
      </c>
      <c r="H24" s="175">
        <v>44.259606073083944</v>
      </c>
      <c r="I24" s="182"/>
      <c r="J24" s="407">
        <f t="shared" si="2"/>
        <v>-2.5144182903380521E-2</v>
      </c>
      <c r="K24" s="408">
        <f t="shared" si="3"/>
        <v>-8.9969707092845505E-2</v>
      </c>
      <c r="L24" s="408">
        <f t="shared" si="4"/>
        <v>-0.17280713643589299</v>
      </c>
      <c r="M24" s="408">
        <f t="shared" si="5"/>
        <v>-0.24852166921654364</v>
      </c>
      <c r="N24" s="409">
        <f t="shared" si="6"/>
        <v>-0.26942021870688826</v>
      </c>
      <c r="O24" s="182"/>
      <c r="P24" s="66">
        <v>164.27722568674599</v>
      </c>
      <c r="Q24" s="80">
        <f t="shared" si="7"/>
        <v>8.5998632769319432</v>
      </c>
      <c r="R24" s="81">
        <v>21.229863276931944</v>
      </c>
      <c r="T24" s="329"/>
    </row>
    <row r="25" spans="1:23" x14ac:dyDescent="0.25">
      <c r="A25" s="28" t="s">
        <v>492</v>
      </c>
      <c r="B25" s="131">
        <v>1.584315801152119</v>
      </c>
      <c r="C25" s="94"/>
      <c r="D25" s="156">
        <v>4.1306166095274595</v>
      </c>
      <c r="E25" s="150">
        <v>-16.164603403730929</v>
      </c>
      <c r="F25" s="150">
        <v>-30.74439245883201</v>
      </c>
      <c r="G25" s="150">
        <v>-46.140692490842831</v>
      </c>
      <c r="H25" s="175">
        <v>-53.407631516066353</v>
      </c>
      <c r="I25" s="182"/>
      <c r="J25" s="407">
        <f t="shared" si="2"/>
        <v>-2.718760069162764E-2</v>
      </c>
      <c r="K25" s="408">
        <f t="shared" si="3"/>
        <v>0.10639495848282986</v>
      </c>
      <c r="L25" s="408">
        <f t="shared" si="4"/>
        <v>0.20235871413227949</v>
      </c>
      <c r="M25" s="408">
        <f t="shared" si="5"/>
        <v>0.30369672173949974</v>
      </c>
      <c r="N25" s="409">
        <f t="shared" si="6"/>
        <v>0.35152750710274966</v>
      </c>
      <c r="O25" s="182"/>
      <c r="P25" s="66">
        <v>151.93016317910957</v>
      </c>
      <c r="Q25" s="80">
        <f t="shared" si="7"/>
        <v>8.1134944418079389</v>
      </c>
      <c r="R25" s="81">
        <v>20.74349444180794</v>
      </c>
      <c r="T25" s="329"/>
    </row>
    <row r="26" spans="1:23" x14ac:dyDescent="0.25">
      <c r="A26" s="28" t="s">
        <v>493</v>
      </c>
      <c r="B26" s="131">
        <v>-22.521316463762904</v>
      </c>
      <c r="C26" s="94"/>
      <c r="D26" s="156">
        <v>4.1306166095274577</v>
      </c>
      <c r="E26" s="150">
        <v>-18.472871680410265</v>
      </c>
      <c r="F26" s="150">
        <v>-36.895672531356411</v>
      </c>
      <c r="G26" s="150">
        <v>-53.197828174396051</v>
      </c>
      <c r="H26" s="175">
        <v>-56.796867144295312</v>
      </c>
      <c r="I26" s="182"/>
      <c r="J26" s="407">
        <f t="shared" si="2"/>
        <v>-2.4710260102442982E-2</v>
      </c>
      <c r="K26" s="408">
        <f t="shared" si="3"/>
        <v>0.11050879498453639</v>
      </c>
      <c r="L26" s="408">
        <f t="shared" si="4"/>
        <v>0.2207180552175905</v>
      </c>
      <c r="M26" s="408">
        <f t="shared" si="5"/>
        <v>0.31824114783307822</v>
      </c>
      <c r="N26" s="409">
        <f t="shared" si="6"/>
        <v>0.3397713931867406</v>
      </c>
      <c r="O26" s="182"/>
      <c r="P26" s="66">
        <v>167.16200446304018</v>
      </c>
      <c r="Q26" s="80">
        <f t="shared" si="7"/>
        <v>7.9028483858294596</v>
      </c>
      <c r="R26" s="81">
        <v>20.53284838582946</v>
      </c>
      <c r="T26" s="329"/>
    </row>
    <row r="27" spans="1:23" x14ac:dyDescent="0.25">
      <c r="A27" s="28" t="s">
        <v>494</v>
      </c>
      <c r="B27" s="131">
        <v>-75.471622648963375</v>
      </c>
      <c r="C27" s="94"/>
      <c r="D27" s="156">
        <v>4.1306166095274568</v>
      </c>
      <c r="E27" s="150">
        <v>15.705432438951881</v>
      </c>
      <c r="F27" s="150">
        <v>27.32605357127597</v>
      </c>
      <c r="G27" s="150">
        <v>32.587623632854466</v>
      </c>
      <c r="H27" s="175">
        <v>36.426001492266067</v>
      </c>
      <c r="I27" s="182"/>
      <c r="J27" s="407">
        <f t="shared" si="2"/>
        <v>-2.6650382544004356E-2</v>
      </c>
      <c r="K27" s="408">
        <f t="shared" si="3"/>
        <v>-0.10133009719460888</v>
      </c>
      <c r="L27" s="408">
        <f t="shared" si="4"/>
        <v>-0.17630534371374953</v>
      </c>
      <c r="M27" s="408">
        <f t="shared" si="5"/>
        <v>-0.21025254050749626</v>
      </c>
      <c r="N27" s="409">
        <f t="shared" si="6"/>
        <v>-0.23501742380986071</v>
      </c>
      <c r="O27" s="182"/>
      <c r="P27" s="66">
        <v>154.99276990516364</v>
      </c>
      <c r="Q27" s="80">
        <f t="shared" si="7"/>
        <v>8.6946563393133172</v>
      </c>
      <c r="R27" s="81">
        <v>21.324656339313318</v>
      </c>
      <c r="T27" s="329"/>
    </row>
    <row r="28" spans="1:23" x14ac:dyDescent="0.25">
      <c r="A28" s="28" t="s">
        <v>495</v>
      </c>
      <c r="B28" s="131">
        <v>31.834304414176607</v>
      </c>
      <c r="C28" s="94"/>
      <c r="D28" s="156">
        <v>4.1306166095274577</v>
      </c>
      <c r="E28" s="150">
        <v>15.380496124736357</v>
      </c>
      <c r="F28" s="150">
        <v>31.521970780462389</v>
      </c>
      <c r="G28" s="150">
        <v>48.374855051263538</v>
      </c>
      <c r="H28" s="175">
        <v>64.865819723798566</v>
      </c>
      <c r="I28" s="182"/>
      <c r="J28" s="407">
        <f t="shared" si="2"/>
        <v>-2.3580594412802781E-2</v>
      </c>
      <c r="K28" s="408">
        <f t="shared" si="3"/>
        <v>-8.7803172085385989E-2</v>
      </c>
      <c r="L28" s="408">
        <f t="shared" si="4"/>
        <v>-0.17995056872425111</v>
      </c>
      <c r="M28" s="408">
        <f t="shared" si="5"/>
        <v>-0.27615921412577343</v>
      </c>
      <c r="N28" s="409">
        <f t="shared" si="6"/>
        <v>-0.37030175655441916</v>
      </c>
      <c r="O28" s="182"/>
      <c r="P28" s="66">
        <v>175.17016480656622</v>
      </c>
      <c r="Q28" s="80">
        <f t="shared" si="7"/>
        <v>8.4641992907962429</v>
      </c>
      <c r="R28" s="81">
        <v>21.094199290796244</v>
      </c>
      <c r="T28" s="329"/>
    </row>
    <row r="29" spans="1:23" x14ac:dyDescent="0.25">
      <c r="A29" s="28" t="s">
        <v>496</v>
      </c>
      <c r="B29" s="131">
        <v>-40.32486371157534</v>
      </c>
      <c r="C29" s="94"/>
      <c r="D29" s="156">
        <v>4.1306166095274586</v>
      </c>
      <c r="E29" s="150">
        <v>20.998478103526136</v>
      </c>
      <c r="F29" s="150">
        <v>28.221668054565797</v>
      </c>
      <c r="G29" s="150">
        <v>35.38701720780162</v>
      </c>
      <c r="H29" s="175">
        <v>41.402400611850773</v>
      </c>
      <c r="I29" s="182"/>
      <c r="J29" s="407">
        <f t="shared" si="2"/>
        <v>-2.5636375639740142E-2</v>
      </c>
      <c r="K29" s="408">
        <f t="shared" si="3"/>
        <v>-0.130325547833024</v>
      </c>
      <c r="L29" s="408">
        <f t="shared" si="4"/>
        <v>-0.17515575804302777</v>
      </c>
      <c r="M29" s="408">
        <f t="shared" si="5"/>
        <v>-0.21962698349119686</v>
      </c>
      <c r="N29" s="409">
        <f t="shared" si="6"/>
        <v>-0.25696102902027462</v>
      </c>
      <c r="O29" s="182"/>
      <c r="P29" s="66">
        <v>161.12326748420696</v>
      </c>
      <c r="Q29" s="80">
        <f t="shared" si="7"/>
        <v>8.9685793351215342</v>
      </c>
      <c r="R29" s="81">
        <v>21.598579335121535</v>
      </c>
      <c r="T29" s="329"/>
    </row>
    <row r="30" spans="1:23" x14ac:dyDescent="0.25">
      <c r="A30" s="28" t="s">
        <v>497</v>
      </c>
      <c r="B30" s="131">
        <v>-129.7714713339075</v>
      </c>
      <c r="C30" s="94"/>
      <c r="D30" s="156">
        <v>4.130616609527455</v>
      </c>
      <c r="E30" s="150">
        <v>0.89409356133301876</v>
      </c>
      <c r="F30" s="150">
        <v>6.1683897731260648</v>
      </c>
      <c r="G30" s="150">
        <v>10.249796527610556</v>
      </c>
      <c r="H30" s="175">
        <v>13.492305561419736</v>
      </c>
      <c r="I30" s="182"/>
      <c r="J30" s="407">
        <f t="shared" si="2"/>
        <v>-2.4706990945665388E-2</v>
      </c>
      <c r="K30" s="408">
        <f t="shared" si="3"/>
        <v>-5.3479573663361042E-3</v>
      </c>
      <c r="L30" s="408">
        <f t="shared" si="4"/>
        <v>-3.6895786920150789E-2</v>
      </c>
      <c r="M30" s="408">
        <f t="shared" si="5"/>
        <v>-6.1308432600225643E-2</v>
      </c>
      <c r="N30" s="409">
        <f t="shared" si="6"/>
        <v>-8.0703270928909596E-2</v>
      </c>
      <c r="O30" s="182"/>
      <c r="P30" s="66">
        <v>167.1841228505462</v>
      </c>
      <c r="Q30" s="80">
        <f t="shared" si="7"/>
        <v>7.9287688861191388</v>
      </c>
      <c r="R30" s="81">
        <v>20.55876888611914</v>
      </c>
      <c r="T30" s="329"/>
    </row>
    <row r="31" spans="1:23" s="69" customFormat="1" x14ac:dyDescent="0.25">
      <c r="A31" s="28" t="s">
        <v>498</v>
      </c>
      <c r="B31" s="131">
        <v>-143.07306849287698</v>
      </c>
      <c r="C31" s="67"/>
      <c r="D31" s="156">
        <v>4.1306166095274657</v>
      </c>
      <c r="E31" s="150">
        <v>13.059415414875136</v>
      </c>
      <c r="F31" s="150">
        <v>27.52026991342326</v>
      </c>
      <c r="G31" s="150">
        <v>40.489578344818987</v>
      </c>
      <c r="H31" s="175">
        <v>53.183127853510172</v>
      </c>
      <c r="I31" s="182"/>
      <c r="J31" s="407">
        <f t="shared" si="2"/>
        <v>-2.5997145063913537E-2</v>
      </c>
      <c r="K31" s="408">
        <f t="shared" si="3"/>
        <v>-8.2192938508823865E-2</v>
      </c>
      <c r="L31" s="408">
        <f t="shared" si="4"/>
        <v>-0.17320621029971736</v>
      </c>
      <c r="M31" s="408">
        <f t="shared" si="5"/>
        <v>-0.25483203630640711</v>
      </c>
      <c r="N31" s="409">
        <f t="shared" si="6"/>
        <v>-0.3347222994676653</v>
      </c>
      <c r="O31" s="182"/>
      <c r="P31" s="66">
        <v>158.8873162561664</v>
      </c>
      <c r="Q31" s="80">
        <f t="shared" si="7"/>
        <v>8.4163332543933418</v>
      </c>
      <c r="R31" s="81">
        <v>21.046333254393343</v>
      </c>
      <c r="S31" s="31"/>
      <c r="T31" s="329"/>
      <c r="U31" s="31"/>
      <c r="V31" s="31"/>
      <c r="W31" s="31"/>
    </row>
    <row r="32" spans="1:23" s="69" customFormat="1" x14ac:dyDescent="0.25">
      <c r="A32" s="28" t="s">
        <v>499</v>
      </c>
      <c r="B32" s="131">
        <v>12.686779782055311</v>
      </c>
      <c r="C32" s="67"/>
      <c r="D32" s="156">
        <v>4.1306166095274577</v>
      </c>
      <c r="E32" s="150">
        <v>11.057156927789288</v>
      </c>
      <c r="F32" s="150">
        <v>23.278370098347036</v>
      </c>
      <c r="G32" s="150">
        <v>37.469211253118395</v>
      </c>
      <c r="H32" s="175">
        <v>50.317509290065274</v>
      </c>
      <c r="I32" s="182"/>
      <c r="J32" s="407">
        <f t="shared" si="2"/>
        <v>-2.4301095676333762E-2</v>
      </c>
      <c r="K32" s="408">
        <f t="shared" si="3"/>
        <v>-6.5051069564450226E-2</v>
      </c>
      <c r="L32" s="408">
        <f t="shared" si="4"/>
        <v>-0.13695047311925498</v>
      </c>
      <c r="M32" s="408">
        <f t="shared" si="5"/>
        <v>-0.22043752147768508</v>
      </c>
      <c r="N32" s="409">
        <f t="shared" si="6"/>
        <v>-0.29602616825592393</v>
      </c>
      <c r="O32" s="182"/>
      <c r="P32" s="66">
        <v>169.97655844588783</v>
      </c>
      <c r="Q32" s="80">
        <f t="shared" si="7"/>
        <v>8.5366607683640101</v>
      </c>
      <c r="R32" s="81">
        <v>21.166660768364011</v>
      </c>
      <c r="S32" s="31"/>
      <c r="T32" s="329"/>
      <c r="U32" s="31"/>
      <c r="V32" s="31"/>
      <c r="W32" s="31"/>
    </row>
    <row r="33" spans="1:20" x14ac:dyDescent="0.25">
      <c r="A33" s="28" t="s">
        <v>500</v>
      </c>
      <c r="B33" s="131">
        <v>260.06380933179793</v>
      </c>
      <c r="C33" s="94"/>
      <c r="D33" s="156">
        <v>4.1306166095274657</v>
      </c>
      <c r="E33" s="150">
        <v>25</v>
      </c>
      <c r="F33" s="150">
        <v>50</v>
      </c>
      <c r="G33" s="150">
        <v>75</v>
      </c>
      <c r="H33" s="175">
        <v>85.219718278265788</v>
      </c>
      <c r="I33" s="182"/>
      <c r="J33" s="407">
        <f t="shared" si="2"/>
        <v>-1.6837101263365031E-2</v>
      </c>
      <c r="K33" s="408">
        <f t="shared" si="3"/>
        <v>-0.10190428485016891</v>
      </c>
      <c r="L33" s="408">
        <f t="shared" si="4"/>
        <v>-0.20380856970033781</v>
      </c>
      <c r="M33" s="408">
        <f t="shared" si="5"/>
        <v>-0.30571285455050673</v>
      </c>
      <c r="N33" s="409">
        <f t="shared" si="6"/>
        <v>-0.34737017785118168</v>
      </c>
      <c r="O33" s="182"/>
      <c r="P33" s="66">
        <v>245.32825127773381</v>
      </c>
      <c r="Q33" s="80">
        <f t="shared" si="7"/>
        <v>5.3699999999999992</v>
      </c>
      <c r="R33" s="81">
        <v>18</v>
      </c>
      <c r="T33" s="329"/>
    </row>
    <row r="34" spans="1:20" x14ac:dyDescent="0.25">
      <c r="A34" s="28" t="s">
        <v>501</v>
      </c>
      <c r="B34" s="131">
        <v>-106.66151617190333</v>
      </c>
      <c r="C34" s="94"/>
      <c r="D34" s="156">
        <v>4.1306166095274506</v>
      </c>
      <c r="E34" s="150">
        <v>-25.000000000000014</v>
      </c>
      <c r="F34" s="150">
        <v>-50</v>
      </c>
      <c r="G34" s="150">
        <v>-65.330476517922463</v>
      </c>
      <c r="H34" s="175">
        <v>-68.758167312869901</v>
      </c>
      <c r="I34" s="182"/>
      <c r="J34" s="407">
        <f t="shared" ref="J34:J38" si="8">-D34/$P34</f>
        <v>-1.8893611754808366E-2</v>
      </c>
      <c r="K34" s="408">
        <f t="shared" ref="K34:K38" si="9">-E34/$P34</f>
        <v>0.11435103727146585</v>
      </c>
      <c r="L34" s="408">
        <f t="shared" ref="L34:L38" si="10">-F34/$P34</f>
        <v>0.22870207454293157</v>
      </c>
      <c r="M34" s="408">
        <f t="shared" ref="M34:M38" si="11">-G34/$P34</f>
        <v>0.2988243102105429</v>
      </c>
      <c r="N34" s="409">
        <f t="shared" ref="N34:N38" si="12">-H34/$P34</f>
        <v>0.31450271012446668</v>
      </c>
      <c r="O34" s="182"/>
      <c r="P34" s="66">
        <v>218.62503914722507</v>
      </c>
      <c r="Q34" s="80">
        <f t="shared" si="7"/>
        <v>6.4042723588411601</v>
      </c>
      <c r="R34" s="81">
        <v>19.034272358841161</v>
      </c>
      <c r="T34" s="329"/>
    </row>
    <row r="35" spans="1:20" x14ac:dyDescent="0.25">
      <c r="A35" s="28" t="s">
        <v>502</v>
      </c>
      <c r="B35" s="131">
        <v>23.44388309371103</v>
      </c>
      <c r="C35" s="94"/>
      <c r="D35" s="156">
        <v>4.130616609527455</v>
      </c>
      <c r="E35" s="150">
        <v>-21.189228736737498</v>
      </c>
      <c r="F35" s="150">
        <v>-41.710730622289375</v>
      </c>
      <c r="G35" s="150">
        <v>-62.422800931137701</v>
      </c>
      <c r="H35" s="175">
        <v>-83.206912052530214</v>
      </c>
      <c r="I35" s="182"/>
      <c r="J35" s="407">
        <f t="shared" si="8"/>
        <v>-1.9900817606654329E-2</v>
      </c>
      <c r="K35" s="408">
        <f t="shared" si="9"/>
        <v>0.10208717394465042</v>
      </c>
      <c r="L35" s="408">
        <f t="shared" si="10"/>
        <v>0.20095731965049973</v>
      </c>
      <c r="M35" s="408">
        <f t="shared" si="11"/>
        <v>0.30074560126488697</v>
      </c>
      <c r="N35" s="409">
        <f t="shared" si="12"/>
        <v>0.400880966912048</v>
      </c>
      <c r="O35" s="182"/>
      <c r="P35" s="66">
        <v>207.56014607893707</v>
      </c>
      <c r="Q35" s="80">
        <f t="shared" si="7"/>
        <v>7.2120479848819574</v>
      </c>
      <c r="R35" s="81">
        <v>19.842047984881958</v>
      </c>
      <c r="T35" s="329"/>
    </row>
    <row r="36" spans="1:20" x14ac:dyDescent="0.25">
      <c r="A36" s="28" t="s">
        <v>503</v>
      </c>
      <c r="B36" s="131">
        <v>84.297915441271456</v>
      </c>
      <c r="C36" s="94"/>
      <c r="D36" s="156">
        <v>4.1306166095274657</v>
      </c>
      <c r="E36" s="150">
        <v>-17.201063364365417</v>
      </c>
      <c r="F36" s="150">
        <v>-33.55206904916637</v>
      </c>
      <c r="G36" s="150">
        <v>-47.73518693364673</v>
      </c>
      <c r="H36" s="175">
        <v>-57.162931935233935</v>
      </c>
      <c r="I36" s="182"/>
      <c r="J36" s="407">
        <f t="shared" si="8"/>
        <v>-1.6463524437670463E-2</v>
      </c>
      <c r="K36" s="408">
        <f t="shared" si="9"/>
        <v>6.855880218947373E-2</v>
      </c>
      <c r="L36" s="408">
        <f t="shared" si="10"/>
        <v>0.13372950359306018</v>
      </c>
      <c r="M36" s="408">
        <f t="shared" si="11"/>
        <v>0.19025958855783637</v>
      </c>
      <c r="N36" s="409">
        <f t="shared" si="12"/>
        <v>0.22783603897634003</v>
      </c>
      <c r="O36" s="182"/>
      <c r="P36" s="66">
        <v>250.89503922235104</v>
      </c>
      <c r="Q36" s="80">
        <f t="shared" si="7"/>
        <v>6.1142048130347089</v>
      </c>
      <c r="R36" s="81">
        <v>18.74420481303471</v>
      </c>
      <c r="T36" s="329"/>
    </row>
    <row r="37" spans="1:20" x14ac:dyDescent="0.25">
      <c r="A37" s="28" t="s">
        <v>504</v>
      </c>
      <c r="B37" s="131">
        <v>-131.44448014416591</v>
      </c>
      <c r="C37" s="94"/>
      <c r="D37" s="156">
        <v>4.1306166095274648</v>
      </c>
      <c r="E37" s="150">
        <v>-9.1738051904832467</v>
      </c>
      <c r="F37" s="150">
        <v>-17.864673579341961</v>
      </c>
      <c r="G37" s="150">
        <v>-25.614895496623735</v>
      </c>
      <c r="H37" s="175">
        <v>-25.913189109460578</v>
      </c>
      <c r="I37" s="182"/>
      <c r="J37" s="407">
        <f t="shared" si="8"/>
        <v>-1.9187585993940149E-2</v>
      </c>
      <c r="K37" s="408">
        <f t="shared" si="9"/>
        <v>4.2614261410280949E-2</v>
      </c>
      <c r="L37" s="408">
        <f t="shared" si="10"/>
        <v>8.298517944431251E-2</v>
      </c>
      <c r="M37" s="408">
        <f t="shared" si="11"/>
        <v>0.11898659607711293</v>
      </c>
      <c r="N37" s="409">
        <f t="shared" si="12"/>
        <v>0.120372232869099</v>
      </c>
      <c r="O37" s="182"/>
      <c r="P37" s="66">
        <v>215.27547086079522</v>
      </c>
      <c r="Q37" s="80">
        <f t="shared" si="7"/>
        <v>7.1492397359386413</v>
      </c>
      <c r="R37" s="81">
        <v>19.779239735938642</v>
      </c>
      <c r="T37" s="329"/>
    </row>
    <row r="38" spans="1:20" x14ac:dyDescent="0.25">
      <c r="A38" s="271" t="s">
        <v>505</v>
      </c>
      <c r="B38" s="272">
        <v>93.268904517480848</v>
      </c>
      <c r="C38" s="273"/>
      <c r="D38" s="274">
        <v>4.1306166095274621</v>
      </c>
      <c r="E38" s="275">
        <v>-1.3549046440580881</v>
      </c>
      <c r="F38" s="275">
        <v>-2.3778178274467665</v>
      </c>
      <c r="G38" s="275">
        <v>-1.1684834087653651</v>
      </c>
      <c r="H38" s="276">
        <v>-1.6120151199143622</v>
      </c>
      <c r="I38" s="277"/>
      <c r="J38" s="410">
        <f t="shared" si="8"/>
        <v>-1.7435508152644497E-2</v>
      </c>
      <c r="K38" s="411">
        <f t="shared" si="9"/>
        <v>5.7191100507953414E-3</v>
      </c>
      <c r="L38" s="411">
        <f t="shared" si="10"/>
        <v>1.003687004509826E-2</v>
      </c>
      <c r="M38" s="411">
        <f t="shared" si="11"/>
        <v>4.9322180985683431E-3</v>
      </c>
      <c r="N38" s="412">
        <f t="shared" si="12"/>
        <v>6.8043842898962209E-3</v>
      </c>
      <c r="O38" s="277"/>
      <c r="P38" s="278">
        <v>236.90830077131758</v>
      </c>
      <c r="Q38" s="279">
        <f t="shared" si="7"/>
        <v>6.0230572877344617</v>
      </c>
      <c r="R38" s="280">
        <v>18.653057287734462</v>
      </c>
      <c r="T38" s="329"/>
    </row>
    <row r="39" spans="1:20" x14ac:dyDescent="0.25">
      <c r="A39" s="28"/>
      <c r="B39" s="131"/>
      <c r="C39" s="94"/>
      <c r="D39" s="156"/>
      <c r="E39" s="150"/>
      <c r="F39" s="150"/>
      <c r="G39" s="150"/>
      <c r="H39" s="175"/>
      <c r="I39" s="182"/>
      <c r="J39" s="407"/>
      <c r="K39" s="408"/>
      <c r="L39" s="408"/>
      <c r="M39" s="408"/>
      <c r="N39" s="409"/>
      <c r="O39" s="182"/>
      <c r="P39" s="66"/>
      <c r="Q39" s="80"/>
      <c r="R39" s="81"/>
      <c r="T39" s="329"/>
    </row>
    <row r="40" spans="1:20" x14ac:dyDescent="0.25">
      <c r="A40" s="65" t="s">
        <v>506</v>
      </c>
      <c r="B40" s="131"/>
      <c r="C40" s="94"/>
      <c r="D40" s="16"/>
      <c r="E40" s="177"/>
      <c r="F40" s="177"/>
      <c r="G40" s="177"/>
      <c r="H40" s="178"/>
      <c r="I40" s="182"/>
      <c r="J40" s="402"/>
      <c r="K40" s="403"/>
      <c r="L40" s="403"/>
      <c r="M40" s="403"/>
      <c r="N40" s="384"/>
      <c r="O40" s="182"/>
      <c r="P40" s="116"/>
      <c r="Q40" s="40"/>
      <c r="R40" s="81"/>
      <c r="T40" s="329"/>
    </row>
    <row r="41" spans="1:20" x14ac:dyDescent="0.25">
      <c r="A41" s="28" t="s">
        <v>437</v>
      </c>
      <c r="B41" s="131">
        <f>MAX(B44:B50)</f>
        <v>23.508173496391503</v>
      </c>
      <c r="C41" s="94"/>
      <c r="D41" s="15">
        <f>MAX(D44:D50)</f>
        <v>4.1306166095274648</v>
      </c>
      <c r="E41" s="145">
        <f>MAX(E44:E50)</f>
        <v>8.810166792249845</v>
      </c>
      <c r="F41" s="145">
        <f>MAX(F44:F50)</f>
        <v>16.122725603116496</v>
      </c>
      <c r="G41" s="145">
        <f>MAX(G44:G50)</f>
        <v>22.849701620649796</v>
      </c>
      <c r="H41" s="179">
        <f>MAX(H44:H50)</f>
        <v>27.988605133275861</v>
      </c>
      <c r="I41" s="84"/>
      <c r="J41" s="407">
        <f>MAX(J44:J50)</f>
        <v>-1.8967625527427413E-2</v>
      </c>
      <c r="K41" s="408">
        <f t="shared" ref="K41:N41" si="13">MAX(K44:K50)</f>
        <v>1.1453100227841679E-2</v>
      </c>
      <c r="L41" s="408">
        <f t="shared" si="13"/>
        <v>2.4551439820831879E-2</v>
      </c>
      <c r="M41" s="408">
        <f t="shared" si="13"/>
        <v>3.8253257910454891E-2</v>
      </c>
      <c r="N41" s="409">
        <f t="shared" si="13"/>
        <v>3.2112320612036283E-2</v>
      </c>
      <c r="O41" s="84"/>
      <c r="P41" s="66">
        <f>MAX(P44:P50)</f>
        <v>217.77194006464018</v>
      </c>
      <c r="Q41" s="80">
        <f>MAX(Q44:Q50)</f>
        <v>8.7521975688020017</v>
      </c>
      <c r="R41" s="81">
        <f>MAX(R44:R50)</f>
        <v>21.382197568802003</v>
      </c>
      <c r="T41" s="329"/>
    </row>
    <row r="42" spans="1:20" x14ac:dyDescent="0.25">
      <c r="A42" s="28" t="s">
        <v>300</v>
      </c>
      <c r="B42" s="131">
        <f>MIN(B44:B50)</f>
        <v>-127.09250808896726</v>
      </c>
      <c r="C42" s="94"/>
      <c r="D42" s="15">
        <f>MIN(D44:D50)</f>
        <v>4.1306166095274586</v>
      </c>
      <c r="E42" s="145">
        <f>MIN(E44:E50)</f>
        <v>-2.1163210402026622</v>
      </c>
      <c r="F42" s="145">
        <f>MIN(F44:F50)</f>
        <v>-4.5366518782214076</v>
      </c>
      <c r="G42" s="145">
        <f>MIN(G44:G50)</f>
        <v>-7.0684943780895111</v>
      </c>
      <c r="H42" s="179">
        <f>MIN(H44:H50)</f>
        <v>-5.9337627724395619</v>
      </c>
      <c r="I42" s="84"/>
      <c r="J42" s="407">
        <f>MIN(J44:J50)</f>
        <v>-3.0094626072617672E-2</v>
      </c>
      <c r="K42" s="408">
        <f t="shared" ref="K42:N42" si="14">MIN(K44:K50)</f>
        <v>-6.4188643080211688E-2</v>
      </c>
      <c r="L42" s="408">
        <f t="shared" si="14"/>
        <v>-0.11746609384614784</v>
      </c>
      <c r="M42" s="408">
        <f t="shared" si="14"/>
        <v>-0.16647713674472633</v>
      </c>
      <c r="N42" s="409">
        <f t="shared" si="14"/>
        <v>-0.20391788573097391</v>
      </c>
      <c r="O42" s="84"/>
      <c r="P42" s="66">
        <f>MIN(P44:P50)</f>
        <v>137.25429249595518</v>
      </c>
      <c r="Q42" s="80">
        <f>MIN(Q44:Q50)</f>
        <v>6.3074457422629191</v>
      </c>
      <c r="R42" s="81">
        <f>MIN(R44:R50)</f>
        <v>18.93744574226292</v>
      </c>
      <c r="T42" s="329"/>
    </row>
    <row r="43" spans="1:20" x14ac:dyDescent="0.25">
      <c r="A43" s="28"/>
      <c r="B43" s="131"/>
      <c r="C43" s="94"/>
      <c r="D43" s="156"/>
      <c r="E43" s="150"/>
      <c r="F43" s="150"/>
      <c r="G43" s="150"/>
      <c r="H43" s="175"/>
      <c r="I43" s="182"/>
      <c r="J43" s="407" t="s">
        <v>304</v>
      </c>
      <c r="K43" s="408"/>
      <c r="L43" s="408"/>
      <c r="M43" s="408"/>
      <c r="N43" s="409"/>
      <c r="O43" s="182"/>
      <c r="P43" s="66"/>
      <c r="Q43" s="80"/>
      <c r="R43" s="81"/>
      <c r="T43" s="329"/>
    </row>
    <row r="44" spans="1:20" x14ac:dyDescent="0.25">
      <c r="A44" s="28" t="s">
        <v>507</v>
      </c>
      <c r="B44" s="131">
        <v>23.508173496391503</v>
      </c>
      <c r="C44" s="94"/>
      <c r="D44" s="156">
        <v>4.1306166095274612</v>
      </c>
      <c r="E44" s="150">
        <v>3.7237113491675955</v>
      </c>
      <c r="F44" s="150">
        <v>7.636547523438117</v>
      </c>
      <c r="G44" s="150">
        <v>9.5636001897950482</v>
      </c>
      <c r="H44" s="175">
        <v>9.1373987220453756</v>
      </c>
      <c r="I44" s="182"/>
      <c r="J44" s="407">
        <f>-D44/$P44</f>
        <v>-1.8967625527427413E-2</v>
      </c>
      <c r="K44" s="408">
        <f t="shared" ref="K44:N44" si="15">-E44/$P44</f>
        <v>-1.7099132918879743E-2</v>
      </c>
      <c r="L44" s="408">
        <f t="shared" si="15"/>
        <v>-3.5066719436725402E-2</v>
      </c>
      <c r="M44" s="408">
        <f t="shared" si="15"/>
        <v>-4.3915667863161485E-2</v>
      </c>
      <c r="N44" s="409">
        <f t="shared" si="15"/>
        <v>-4.1958567845486273E-2</v>
      </c>
      <c r="O44" s="182"/>
      <c r="P44" s="66">
        <v>217.77194006464018</v>
      </c>
      <c r="Q44" s="80">
        <f>R44-12.63</f>
        <v>6.3074457422629191</v>
      </c>
      <c r="R44" s="81">
        <v>18.93744574226292</v>
      </c>
      <c r="T44" s="329"/>
    </row>
    <row r="45" spans="1:20" x14ac:dyDescent="0.25">
      <c r="A45" s="28" t="s">
        <v>508</v>
      </c>
      <c r="B45" s="131">
        <v>-1.6483185257045272</v>
      </c>
      <c r="C45" s="94"/>
      <c r="D45" s="156">
        <v>4.1306166095274586</v>
      </c>
      <c r="E45" s="150">
        <v>-2.1163210402026622</v>
      </c>
      <c r="F45" s="150">
        <v>-4.5366518782214076</v>
      </c>
      <c r="G45" s="150">
        <v>-7.0684943780895111</v>
      </c>
      <c r="H45" s="175">
        <v>-5.9337627724395619</v>
      </c>
      <c r="I45" s="182"/>
      <c r="J45" s="407">
        <f t="shared" ref="J45:J50" si="16">-D45/$P45</f>
        <v>-2.2354059300556419E-2</v>
      </c>
      <c r="K45" s="408">
        <f t="shared" ref="K45:K50" si="17">-E45/$P45</f>
        <v>1.1453100227841679E-2</v>
      </c>
      <c r="L45" s="408">
        <f t="shared" ref="L45:L50" si="18">-F45/$P45</f>
        <v>2.4551439820831879E-2</v>
      </c>
      <c r="M45" s="408">
        <f t="shared" ref="M45:M50" si="19">-G45/$P45</f>
        <v>3.8253257910454891E-2</v>
      </c>
      <c r="N45" s="409">
        <f t="shared" ref="N45:N50" si="20">-H45/$P45</f>
        <v>3.2112320612036283E-2</v>
      </c>
      <c r="O45" s="182"/>
      <c r="P45" s="66">
        <v>184.78150003944216</v>
      </c>
      <c r="Q45" s="80">
        <f t="shared" ref="Q45:Q50" si="21">R45-12.63</f>
        <v>8.1227726215928673</v>
      </c>
      <c r="R45" s="81">
        <v>20.752772621592868</v>
      </c>
      <c r="T45" s="329"/>
    </row>
    <row r="46" spans="1:20" x14ac:dyDescent="0.25">
      <c r="A46" s="28" t="s">
        <v>509</v>
      </c>
      <c r="B46" s="131">
        <v>-11.949077997906942</v>
      </c>
      <c r="C46" s="94"/>
      <c r="D46" s="156">
        <v>4.1306166095274595</v>
      </c>
      <c r="E46" s="150">
        <v>-1.4536282930118114</v>
      </c>
      <c r="F46" s="150">
        <v>-3.0770265479353691</v>
      </c>
      <c r="G46" s="150">
        <v>-3.1639268580753037</v>
      </c>
      <c r="H46" s="175">
        <v>-3.772142367494141</v>
      </c>
      <c r="I46" s="182"/>
      <c r="J46" s="407">
        <f t="shared" si="16"/>
        <v>-2.1583940993499345E-2</v>
      </c>
      <c r="K46" s="408">
        <f t="shared" si="17"/>
        <v>7.5957248684083026E-3</v>
      </c>
      <c r="L46" s="408">
        <f t="shared" si="18"/>
        <v>1.6078558172859757E-2</v>
      </c>
      <c r="M46" s="408">
        <f t="shared" si="19"/>
        <v>1.6532643202695464E-2</v>
      </c>
      <c r="N46" s="409">
        <f t="shared" si="20"/>
        <v>1.9710785574066289E-2</v>
      </c>
      <c r="O46" s="182"/>
      <c r="P46" s="66">
        <v>191.3745321473738</v>
      </c>
      <c r="Q46" s="80">
        <f t="shared" si="21"/>
        <v>7.9491300201386021</v>
      </c>
      <c r="R46" s="81">
        <v>20.579130020138603</v>
      </c>
      <c r="T46" s="329"/>
    </row>
    <row r="47" spans="1:20" x14ac:dyDescent="0.25">
      <c r="A47" s="28" t="s">
        <v>510</v>
      </c>
      <c r="B47" s="131">
        <v>-21.896414549667796</v>
      </c>
      <c r="C47" s="94"/>
      <c r="D47" s="156">
        <v>4.1306166095274586</v>
      </c>
      <c r="E47" s="150">
        <v>5.398513933136071</v>
      </c>
      <c r="F47" s="150">
        <v>8.4360225438013554</v>
      </c>
      <c r="G47" s="150">
        <v>10.621107831598202</v>
      </c>
      <c r="H47" s="175">
        <v>11.790620723523043</v>
      </c>
      <c r="I47" s="182"/>
      <c r="J47" s="407">
        <f t="shared" si="16"/>
        <v>-2.4301544053238082E-2</v>
      </c>
      <c r="K47" s="408">
        <f t="shared" si="17"/>
        <v>-3.1760929800535076E-2</v>
      </c>
      <c r="L47" s="408">
        <f t="shared" si="18"/>
        <v>-4.9631421374096284E-2</v>
      </c>
      <c r="M47" s="408">
        <f t="shared" si="19"/>
        <v>-6.2486874058569029E-2</v>
      </c>
      <c r="N47" s="409">
        <f t="shared" si="20"/>
        <v>-6.9367437361971984E-2</v>
      </c>
      <c r="O47" s="182"/>
      <c r="P47" s="66">
        <v>169.97342228454289</v>
      </c>
      <c r="Q47" s="80">
        <f t="shared" si="21"/>
        <v>8.2425087498339007</v>
      </c>
      <c r="R47" s="81">
        <v>20.872508749833901</v>
      </c>
      <c r="T47" s="329"/>
    </row>
    <row r="48" spans="1:20" x14ac:dyDescent="0.25">
      <c r="A48" s="28" t="s">
        <v>511</v>
      </c>
      <c r="B48" s="131">
        <v>-24.80632533552895</v>
      </c>
      <c r="C48" s="94"/>
      <c r="D48" s="156">
        <v>4.1306166095274595</v>
      </c>
      <c r="E48" s="150">
        <v>3.6344936980478977</v>
      </c>
      <c r="F48" s="150">
        <v>5.4476239472966448</v>
      </c>
      <c r="G48" s="150">
        <v>7.6759588949714121</v>
      </c>
      <c r="H48" s="175">
        <v>9.6646560281085296</v>
      </c>
      <c r="I48" s="182"/>
      <c r="J48" s="407">
        <f t="shared" si="16"/>
        <v>-2.5470121565645133E-2</v>
      </c>
      <c r="K48" s="408">
        <f t="shared" si="17"/>
        <v>-2.2410938866931338E-2</v>
      </c>
      <c r="L48" s="408">
        <f t="shared" si="18"/>
        <v>-3.3591024609141408E-2</v>
      </c>
      <c r="M48" s="408">
        <f t="shared" si="19"/>
        <v>-4.7331336860668587E-2</v>
      </c>
      <c r="N48" s="409">
        <f t="shared" si="20"/>
        <v>-5.9593999442671561E-2</v>
      </c>
      <c r="O48" s="182"/>
      <c r="P48" s="66">
        <v>162.17498604714001</v>
      </c>
      <c r="Q48" s="80">
        <f t="shared" si="21"/>
        <v>8.3460073403966977</v>
      </c>
      <c r="R48" s="81">
        <v>20.976007340396698</v>
      </c>
      <c r="T48" s="329"/>
    </row>
    <row r="49" spans="1:20" x14ac:dyDescent="0.25">
      <c r="A49" s="28" t="s">
        <v>512</v>
      </c>
      <c r="B49" s="131">
        <v>-46.173466393848962</v>
      </c>
      <c r="C49" s="94"/>
      <c r="D49" s="156">
        <v>4.1306166095274586</v>
      </c>
      <c r="E49" s="150">
        <v>0.77034219949523131</v>
      </c>
      <c r="F49" s="150">
        <v>2.1803602655363763</v>
      </c>
      <c r="G49" s="150">
        <v>4.3316031341039674</v>
      </c>
      <c r="H49" s="175">
        <v>6.8192638233062759</v>
      </c>
      <c r="I49" s="182"/>
      <c r="J49" s="407">
        <f t="shared" si="16"/>
        <v>-2.9207585717858867E-2</v>
      </c>
      <c r="K49" s="408">
        <f t="shared" si="17"/>
        <v>-5.4470888854569535E-3</v>
      </c>
      <c r="L49" s="408">
        <f t="shared" si="18"/>
        <v>-1.5417325152999992E-2</v>
      </c>
      <c r="M49" s="408">
        <f t="shared" si="19"/>
        <v>-3.0628761222543262E-2</v>
      </c>
      <c r="N49" s="409">
        <f t="shared" si="20"/>
        <v>-4.8219007349291979E-2</v>
      </c>
      <c r="O49" s="182"/>
      <c r="P49" s="66">
        <v>141.42273344427124</v>
      </c>
      <c r="Q49" s="80">
        <f t="shared" si="21"/>
        <v>8.6528494477846163</v>
      </c>
      <c r="R49" s="81">
        <v>21.282849447784617</v>
      </c>
      <c r="T49" s="329"/>
    </row>
    <row r="50" spans="1:20" x14ac:dyDescent="0.25">
      <c r="A50" s="28" t="s">
        <v>513</v>
      </c>
      <c r="B50" s="131">
        <v>-127.09250808896726</v>
      </c>
      <c r="C50" s="94"/>
      <c r="D50" s="156">
        <v>4.1306166095274648</v>
      </c>
      <c r="E50" s="150">
        <v>8.810166792249845</v>
      </c>
      <c r="F50" s="150">
        <v>16.122725603116496</v>
      </c>
      <c r="G50" s="150">
        <v>22.849701620649796</v>
      </c>
      <c r="H50" s="175">
        <v>27.988605133275861</v>
      </c>
      <c r="I50" s="182"/>
      <c r="J50" s="407">
        <f t="shared" si="16"/>
        <v>-3.0094626072617672E-2</v>
      </c>
      <c r="K50" s="408">
        <f t="shared" si="17"/>
        <v>-6.4188643080211688E-2</v>
      </c>
      <c r="L50" s="408">
        <f t="shared" si="18"/>
        <v>-0.11746609384614784</v>
      </c>
      <c r="M50" s="408">
        <f t="shared" si="19"/>
        <v>-0.16647713674472633</v>
      </c>
      <c r="N50" s="409">
        <f t="shared" si="20"/>
        <v>-0.20391788573097391</v>
      </c>
      <c r="O50" s="182"/>
      <c r="P50" s="66">
        <v>137.25429249595518</v>
      </c>
      <c r="Q50" s="80">
        <f t="shared" si="21"/>
        <v>8.7521975688020017</v>
      </c>
      <c r="R50" s="81">
        <v>21.382197568802003</v>
      </c>
      <c r="T50" s="329"/>
    </row>
    <row r="51" spans="1:20" x14ac:dyDescent="0.25">
      <c r="A51" s="20"/>
      <c r="B51" s="127"/>
      <c r="C51" s="84"/>
      <c r="D51" s="172"/>
      <c r="E51" s="172"/>
      <c r="F51" s="172"/>
      <c r="G51" s="172"/>
      <c r="H51" s="172"/>
      <c r="I51" s="182"/>
      <c r="J51" s="127"/>
      <c r="K51" s="127"/>
      <c r="L51" s="127"/>
      <c r="M51" s="127"/>
      <c r="N51" s="127"/>
      <c r="O51" s="182"/>
      <c r="P51" s="127"/>
      <c r="Q51" s="123"/>
      <c r="R51" s="171"/>
    </row>
    <row r="52" spans="1:20" x14ac:dyDescent="0.25">
      <c r="A52" s="20"/>
      <c r="B52" s="127"/>
      <c r="C52" s="84"/>
      <c r="D52" s="172"/>
      <c r="E52" s="172"/>
      <c r="F52" s="172"/>
      <c r="G52" s="172"/>
      <c r="H52" s="172"/>
      <c r="I52" s="182"/>
      <c r="J52" s="127"/>
      <c r="K52" s="127"/>
      <c r="L52" s="127"/>
      <c r="M52" s="127"/>
      <c r="N52" s="127"/>
      <c r="O52" s="182"/>
      <c r="P52" s="127"/>
      <c r="Q52" s="123"/>
      <c r="R52" s="171"/>
    </row>
    <row r="53" spans="1:20" x14ac:dyDescent="0.25">
      <c r="A53" s="31"/>
      <c r="B53" s="171"/>
      <c r="C53" s="86"/>
      <c r="D53" s="169"/>
      <c r="E53" s="169"/>
      <c r="F53" s="169"/>
      <c r="G53" s="169"/>
      <c r="H53" s="169"/>
      <c r="I53" s="182"/>
      <c r="J53" s="127"/>
      <c r="K53" s="127"/>
      <c r="L53" s="127"/>
      <c r="M53" s="127"/>
      <c r="N53" s="127"/>
      <c r="O53" s="182"/>
      <c r="P53" s="109"/>
      <c r="Q53" s="109"/>
      <c r="R53" s="171"/>
    </row>
    <row r="54" spans="1:20" x14ac:dyDescent="0.25">
      <c r="A54" s="31"/>
      <c r="B54" s="171"/>
      <c r="C54" s="86"/>
      <c r="D54" s="169"/>
      <c r="E54" s="169"/>
      <c r="F54" s="169"/>
      <c r="G54" s="169"/>
      <c r="H54" s="169"/>
      <c r="I54" s="182"/>
      <c r="J54" s="127"/>
      <c r="K54" s="127"/>
      <c r="L54" s="127"/>
      <c r="M54" s="127"/>
      <c r="N54" s="127"/>
      <c r="O54" s="182"/>
      <c r="P54" s="109"/>
      <c r="Q54" s="109"/>
      <c r="R54" s="171"/>
    </row>
    <row r="55" spans="1:20" x14ac:dyDescent="0.25">
      <c r="A55" s="31"/>
      <c r="B55" s="171"/>
      <c r="C55" s="86"/>
      <c r="D55" s="169"/>
      <c r="E55" s="169"/>
      <c r="F55" s="169"/>
      <c r="G55" s="169"/>
      <c r="H55" s="169"/>
      <c r="I55" s="182"/>
      <c r="J55" s="127"/>
      <c r="K55" s="127"/>
      <c r="L55" s="127"/>
      <c r="M55" s="127"/>
      <c r="N55" s="127"/>
      <c r="O55" s="182"/>
      <c r="P55" s="109"/>
      <c r="Q55" s="109"/>
      <c r="R55" s="171"/>
    </row>
    <row r="56" spans="1:20" x14ac:dyDescent="0.25">
      <c r="A56" s="31"/>
      <c r="B56" s="171"/>
      <c r="C56" s="86"/>
      <c r="D56" s="169"/>
      <c r="E56" s="169"/>
      <c r="F56" s="169"/>
      <c r="G56" s="169"/>
      <c r="H56" s="169"/>
      <c r="I56" s="182"/>
      <c r="J56" s="127"/>
      <c r="K56" s="127"/>
      <c r="L56" s="127"/>
      <c r="M56" s="127"/>
      <c r="N56" s="127"/>
      <c r="O56" s="182"/>
      <c r="P56" s="109"/>
      <c r="Q56" s="109"/>
      <c r="R56" s="171"/>
    </row>
    <row r="57" spans="1:20" x14ac:dyDescent="0.25">
      <c r="A57" s="31"/>
      <c r="B57" s="171"/>
      <c r="C57" s="86"/>
      <c r="D57" s="169"/>
      <c r="E57" s="169"/>
      <c r="F57" s="169"/>
      <c r="G57" s="169"/>
      <c r="H57" s="169"/>
      <c r="I57" s="182"/>
      <c r="J57" s="127"/>
      <c r="K57" s="127"/>
      <c r="L57" s="127"/>
      <c r="M57" s="127"/>
      <c r="N57" s="127"/>
      <c r="O57" s="182"/>
      <c r="P57" s="109"/>
      <c r="Q57" s="109"/>
      <c r="R57" s="171"/>
    </row>
    <row r="58" spans="1:20" x14ac:dyDescent="0.25">
      <c r="A58" s="31"/>
      <c r="B58" s="171"/>
      <c r="C58" s="86"/>
      <c r="D58" s="169"/>
      <c r="E58" s="169"/>
      <c r="F58" s="169"/>
      <c r="G58" s="169"/>
      <c r="H58" s="169"/>
      <c r="I58" s="182"/>
      <c r="J58" s="127"/>
      <c r="K58" s="127"/>
      <c r="L58" s="127"/>
      <c r="M58" s="127"/>
      <c r="N58" s="127"/>
      <c r="O58" s="182"/>
      <c r="P58" s="109"/>
      <c r="Q58" s="109"/>
      <c r="R58" s="171"/>
    </row>
    <row r="59" spans="1:20" x14ac:dyDescent="0.25">
      <c r="A59" s="31"/>
      <c r="B59" s="171"/>
      <c r="C59" s="86"/>
      <c r="D59" s="169"/>
      <c r="E59" s="169"/>
      <c r="F59" s="169"/>
      <c r="G59" s="169"/>
      <c r="H59" s="169"/>
      <c r="I59" s="182"/>
      <c r="J59" s="127"/>
      <c r="K59" s="127"/>
      <c r="L59" s="127"/>
      <c r="M59" s="127"/>
      <c r="N59" s="127"/>
      <c r="O59" s="182"/>
      <c r="P59" s="109"/>
      <c r="Q59" s="109"/>
      <c r="R59" s="171"/>
    </row>
    <row r="60" spans="1:20" x14ac:dyDescent="0.25">
      <c r="A60" s="31"/>
      <c r="B60" s="171"/>
      <c r="C60" s="86"/>
      <c r="D60" s="169"/>
      <c r="E60" s="169"/>
      <c r="F60" s="169"/>
      <c r="G60" s="169"/>
      <c r="H60" s="169"/>
      <c r="I60" s="182"/>
      <c r="J60" s="127"/>
      <c r="K60" s="127"/>
      <c r="L60" s="127"/>
      <c r="M60" s="127"/>
      <c r="N60" s="127"/>
      <c r="O60" s="182"/>
      <c r="P60" s="109"/>
      <c r="Q60" s="109"/>
      <c r="R60" s="171"/>
    </row>
    <row r="61" spans="1:20" x14ac:dyDescent="0.25">
      <c r="A61" s="31"/>
      <c r="B61" s="171"/>
      <c r="C61" s="86"/>
      <c r="D61" s="169"/>
      <c r="E61" s="169"/>
      <c r="F61" s="169"/>
      <c r="G61" s="169"/>
      <c r="H61" s="169"/>
      <c r="I61" s="182"/>
      <c r="J61" s="127"/>
      <c r="K61" s="127"/>
      <c r="L61" s="127"/>
      <c r="M61" s="127"/>
      <c r="N61" s="127"/>
      <c r="O61" s="182"/>
      <c r="P61" s="109"/>
      <c r="Q61" s="109"/>
      <c r="R61" s="171"/>
    </row>
    <row r="62" spans="1:20" x14ac:dyDescent="0.25">
      <c r="A62" s="31"/>
      <c r="B62" s="171"/>
      <c r="C62" s="86"/>
      <c r="D62" s="169"/>
      <c r="E62" s="169"/>
      <c r="F62" s="169"/>
      <c r="G62" s="169"/>
      <c r="H62" s="169"/>
      <c r="I62" s="182"/>
      <c r="J62" s="127"/>
      <c r="K62" s="127"/>
      <c r="L62" s="127"/>
      <c r="M62" s="127"/>
      <c r="N62" s="127"/>
      <c r="O62" s="182"/>
      <c r="P62" s="109"/>
      <c r="Q62" s="109"/>
      <c r="R62" s="171"/>
    </row>
    <row r="63" spans="1:20" x14ac:dyDescent="0.25">
      <c r="A63" s="31"/>
      <c r="B63" s="171"/>
      <c r="C63" s="86"/>
      <c r="D63" s="169"/>
      <c r="E63" s="169"/>
      <c r="F63" s="169"/>
      <c r="G63" s="169"/>
      <c r="H63" s="169"/>
      <c r="I63" s="182"/>
      <c r="J63" s="127"/>
      <c r="K63" s="127"/>
      <c r="L63" s="127"/>
      <c r="M63" s="127"/>
      <c r="N63" s="127"/>
      <c r="O63" s="182"/>
      <c r="P63" s="109"/>
      <c r="Q63" s="109"/>
      <c r="R63" s="171"/>
    </row>
    <row r="64" spans="1:20" x14ac:dyDescent="0.25">
      <c r="A64" s="31"/>
      <c r="B64" s="171"/>
      <c r="C64" s="86"/>
      <c r="D64" s="169"/>
      <c r="E64" s="169"/>
      <c r="F64" s="169"/>
      <c r="G64" s="169"/>
      <c r="H64" s="169"/>
      <c r="I64" s="182"/>
      <c r="J64" s="127"/>
      <c r="K64" s="127"/>
      <c r="L64" s="127"/>
      <c r="M64" s="127"/>
      <c r="N64" s="127"/>
      <c r="O64" s="182"/>
      <c r="P64" s="109"/>
      <c r="Q64" s="109"/>
      <c r="R64" s="171"/>
    </row>
    <row r="65" spans="1:18" x14ac:dyDescent="0.25">
      <c r="A65" s="31"/>
      <c r="B65" s="171"/>
      <c r="C65" s="86"/>
      <c r="D65" s="169"/>
      <c r="E65" s="169"/>
      <c r="F65" s="169"/>
      <c r="G65" s="169"/>
      <c r="H65" s="169"/>
      <c r="I65" s="182"/>
      <c r="J65" s="127"/>
      <c r="K65" s="127"/>
      <c r="L65" s="127"/>
      <c r="M65" s="127"/>
      <c r="N65" s="127"/>
      <c r="O65" s="182"/>
      <c r="P65" s="109"/>
      <c r="Q65" s="109"/>
      <c r="R65" s="171"/>
    </row>
    <row r="66" spans="1:18" x14ac:dyDescent="0.25">
      <c r="A66" s="31"/>
      <c r="B66" s="171"/>
      <c r="C66" s="86"/>
      <c r="D66" s="169"/>
      <c r="E66" s="169"/>
      <c r="F66" s="169"/>
      <c r="G66" s="169"/>
      <c r="H66" s="169"/>
      <c r="I66" s="182"/>
      <c r="J66" s="127"/>
      <c r="K66" s="127"/>
      <c r="L66" s="127"/>
      <c r="M66" s="127"/>
      <c r="N66" s="127"/>
      <c r="O66" s="182"/>
      <c r="P66" s="109"/>
      <c r="Q66" s="109"/>
      <c r="R66" s="171"/>
    </row>
    <row r="67" spans="1:18" x14ac:dyDescent="0.25">
      <c r="A67" s="31"/>
      <c r="B67" s="171"/>
      <c r="C67" s="86"/>
      <c r="D67" s="169"/>
      <c r="E67" s="169"/>
      <c r="F67" s="169"/>
      <c r="G67" s="169"/>
      <c r="H67" s="169"/>
      <c r="I67" s="182"/>
      <c r="J67" s="127"/>
      <c r="K67" s="127"/>
      <c r="L67" s="127"/>
      <c r="M67" s="127"/>
      <c r="N67" s="127"/>
      <c r="O67" s="182"/>
      <c r="P67" s="109"/>
      <c r="Q67" s="109"/>
      <c r="R67" s="171"/>
    </row>
    <row r="68" spans="1:18" x14ac:dyDescent="0.25">
      <c r="A68" s="31"/>
      <c r="B68" s="171"/>
      <c r="C68" s="86"/>
      <c r="D68" s="169"/>
      <c r="E68" s="169"/>
      <c r="F68" s="169"/>
      <c r="G68" s="169"/>
      <c r="H68" s="169"/>
      <c r="I68" s="182"/>
      <c r="J68" s="127"/>
      <c r="K68" s="127"/>
      <c r="L68" s="127"/>
      <c r="M68" s="127"/>
      <c r="N68" s="127"/>
      <c r="O68" s="182"/>
      <c r="P68" s="109"/>
      <c r="Q68" s="109"/>
      <c r="R68" s="171"/>
    </row>
  </sheetData>
  <pageMargins left="0.70866141732283472" right="0.51181102362204722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4"/>
  <sheetViews>
    <sheetView workbookViewId="0">
      <pane xSplit="3" ySplit="10" topLeftCell="M11" activePane="bottomRight" state="frozen"/>
      <selection pane="topRight" activeCell="D1" sqref="D1"/>
      <selection pane="bottomLeft" activeCell="A10" sqref="A10"/>
      <selection pane="bottomRight" activeCell="N8" sqref="N8"/>
    </sheetView>
  </sheetViews>
  <sheetFormatPr defaultRowHeight="12.5" x14ac:dyDescent="0.25"/>
  <cols>
    <col min="1" max="1" width="5" style="20" customWidth="1"/>
    <col min="2" max="2" width="8.7265625" style="20"/>
    <col min="3" max="3" width="4.26953125" style="20" hidden="1" customWidth="1"/>
    <col min="4" max="4" width="8.90625" style="20" bestFit="1" customWidth="1"/>
    <col min="5" max="5" width="14.6328125" style="20" customWidth="1"/>
    <col min="6" max="9" width="10.453125" style="20" bestFit="1" customWidth="1"/>
    <col min="10" max="10" width="10.453125" style="20" customWidth="1"/>
    <col min="11" max="11" width="12.36328125" style="20" customWidth="1"/>
    <col min="12" max="12" width="11.36328125" style="20" customWidth="1"/>
    <col min="13" max="13" width="9.26953125" style="20" bestFit="1" customWidth="1"/>
    <col min="14" max="14" width="8.90625" style="20" bestFit="1" customWidth="1"/>
    <col min="15" max="15" width="9.26953125" style="20" bestFit="1" customWidth="1"/>
    <col min="16" max="16" width="6.7265625" style="20" customWidth="1"/>
    <col min="17" max="17" width="2.1796875" style="20" customWidth="1"/>
    <col min="18" max="18" width="13.54296875" style="20" customWidth="1"/>
    <col min="19" max="19" width="12.453125" style="20" customWidth="1"/>
    <col min="20" max="23" width="10.453125" style="20" bestFit="1" customWidth="1"/>
    <col min="24" max="24" width="9.36328125" style="28" customWidth="1"/>
    <col min="25" max="25" width="6.54296875" style="28" customWidth="1"/>
    <col min="26" max="26" width="2.1796875" style="20" customWidth="1"/>
    <col min="27" max="28" width="8.90625" style="24" bestFit="1" customWidth="1"/>
    <col min="29" max="32" width="8.7265625" style="31"/>
  </cols>
  <sheetData>
    <row r="1" spans="1:32" ht="13" x14ac:dyDescent="0.3">
      <c r="A1" s="73" t="s">
        <v>514</v>
      </c>
    </row>
    <row r="2" spans="1:32" x14ac:dyDescent="0.25">
      <c r="A2" s="20" t="s">
        <v>515</v>
      </c>
    </row>
    <row r="3" spans="1:32" x14ac:dyDescent="0.25">
      <c r="A3" s="28" t="s">
        <v>516</v>
      </c>
    </row>
    <row r="4" spans="1:32" x14ac:dyDescent="0.25">
      <c r="D4" s="428" t="s">
        <v>520</v>
      </c>
      <c r="R4" s="428" t="s">
        <v>519</v>
      </c>
      <c r="AA4" s="413" t="s">
        <v>517</v>
      </c>
      <c r="AB4" s="414"/>
    </row>
    <row r="5" spans="1:32" x14ac:dyDescent="0.25">
      <c r="D5" s="68"/>
      <c r="E5" s="68" t="s">
        <v>521</v>
      </c>
      <c r="F5" s="68" t="s">
        <v>524</v>
      </c>
      <c r="G5" s="68" t="s">
        <v>525</v>
      </c>
      <c r="H5" s="68" t="s">
        <v>526</v>
      </c>
      <c r="I5" s="68" t="s">
        <v>527</v>
      </c>
      <c r="J5" s="68" t="s">
        <v>533</v>
      </c>
      <c r="K5" s="68" t="s">
        <v>528</v>
      </c>
      <c r="L5" s="68" t="s">
        <v>527</v>
      </c>
      <c r="M5" s="68" t="s">
        <v>539</v>
      </c>
      <c r="N5" s="68" t="s">
        <v>547</v>
      </c>
      <c r="O5" s="281" t="s">
        <v>401</v>
      </c>
      <c r="P5" s="282"/>
      <c r="R5" s="68" t="s">
        <v>521</v>
      </c>
      <c r="S5" s="68" t="s">
        <v>407</v>
      </c>
      <c r="T5" s="68" t="s">
        <v>526</v>
      </c>
      <c r="U5" s="68" t="s">
        <v>527</v>
      </c>
      <c r="V5" s="68" t="s">
        <v>533</v>
      </c>
      <c r="W5" s="68" t="s">
        <v>542</v>
      </c>
      <c r="X5" s="429" t="s">
        <v>545</v>
      </c>
      <c r="Y5" s="282"/>
      <c r="Z5" s="68"/>
      <c r="AA5" s="430" t="s">
        <v>546</v>
      </c>
      <c r="AB5" s="416"/>
    </row>
    <row r="6" spans="1:32" x14ac:dyDescent="0.25">
      <c r="C6" s="20" t="s">
        <v>1</v>
      </c>
      <c r="D6" s="68" t="s">
        <v>451</v>
      </c>
      <c r="E6" s="68" t="s">
        <v>522</v>
      </c>
      <c r="F6" s="68" t="s">
        <v>529</v>
      </c>
      <c r="G6" s="68" t="s">
        <v>529</v>
      </c>
      <c r="H6" s="68" t="s">
        <v>529</v>
      </c>
      <c r="I6" s="68" t="s">
        <v>405</v>
      </c>
      <c r="J6" s="68" t="s">
        <v>534</v>
      </c>
      <c r="K6" s="68" t="s">
        <v>530</v>
      </c>
      <c r="L6" s="68" t="s">
        <v>538</v>
      </c>
      <c r="M6" s="68" t="s">
        <v>540</v>
      </c>
      <c r="N6" s="68" t="s">
        <v>548</v>
      </c>
      <c r="O6" s="281" t="s">
        <v>446</v>
      </c>
      <c r="P6" s="282"/>
      <c r="R6" s="68" t="s">
        <v>522</v>
      </c>
      <c r="S6" s="68" t="s">
        <v>536</v>
      </c>
      <c r="T6" s="68" t="s">
        <v>529</v>
      </c>
      <c r="U6" s="68" t="s">
        <v>405</v>
      </c>
      <c r="V6" s="68" t="s">
        <v>534</v>
      </c>
      <c r="W6" s="68" t="s">
        <v>543</v>
      </c>
      <c r="X6" s="281" t="s">
        <v>446</v>
      </c>
      <c r="Y6" s="282"/>
      <c r="Z6" s="68"/>
      <c r="AA6" s="415"/>
      <c r="AB6" s="416"/>
    </row>
    <row r="7" spans="1:32" x14ac:dyDescent="0.25">
      <c r="C7" s="20" t="s">
        <v>2</v>
      </c>
      <c r="D7" s="68" t="s">
        <v>311</v>
      </c>
      <c r="E7" s="68" t="s">
        <v>523</v>
      </c>
      <c r="F7" s="68"/>
      <c r="G7" s="68"/>
      <c r="H7" s="68"/>
      <c r="I7" s="68"/>
      <c r="J7" s="68" t="s">
        <v>535</v>
      </c>
      <c r="K7" s="68" t="s">
        <v>531</v>
      </c>
      <c r="L7" s="68" t="s">
        <v>537</v>
      </c>
      <c r="M7" s="68"/>
      <c r="N7" s="68" t="s">
        <v>549</v>
      </c>
      <c r="O7" s="281"/>
      <c r="P7" s="282"/>
      <c r="R7" s="68" t="s">
        <v>523</v>
      </c>
      <c r="S7" s="68"/>
      <c r="T7" s="68"/>
      <c r="U7" s="68"/>
      <c r="V7" s="68" t="s">
        <v>535</v>
      </c>
      <c r="W7" s="68" t="s">
        <v>544</v>
      </c>
      <c r="X7" s="281"/>
      <c r="Y7" s="282"/>
      <c r="Z7" s="68"/>
      <c r="AA7" s="415"/>
      <c r="AB7" s="416"/>
    </row>
    <row r="8" spans="1:32" x14ac:dyDescent="0.25">
      <c r="A8" s="20" t="s">
        <v>440</v>
      </c>
      <c r="B8" s="20" t="s">
        <v>518</v>
      </c>
      <c r="D8" s="68"/>
      <c r="E8" s="68" t="s">
        <v>304</v>
      </c>
      <c r="F8" s="68"/>
      <c r="G8" s="68"/>
      <c r="H8" s="68"/>
      <c r="I8" s="68"/>
      <c r="J8" s="68"/>
      <c r="K8" s="68" t="s">
        <v>532</v>
      </c>
      <c r="L8" s="68"/>
      <c r="M8" s="68"/>
      <c r="N8" s="68"/>
      <c r="O8" s="281" t="s">
        <v>541</v>
      </c>
      <c r="P8" s="282" t="s">
        <v>466</v>
      </c>
      <c r="R8" s="68"/>
      <c r="S8" s="68"/>
      <c r="T8" s="68"/>
      <c r="U8" s="68"/>
      <c r="V8" s="68"/>
      <c r="W8" s="68"/>
      <c r="X8" s="281" t="s">
        <v>541</v>
      </c>
      <c r="Y8" s="282" t="s">
        <v>466</v>
      </c>
      <c r="Z8" s="68"/>
      <c r="AA8" s="415" t="s">
        <v>541</v>
      </c>
      <c r="AB8" s="416" t="s">
        <v>466</v>
      </c>
    </row>
    <row r="9" spans="1:32" s="2" customFormat="1" ht="13" x14ac:dyDescent="0.3">
      <c r="A9" s="28"/>
      <c r="B9" s="28" t="s">
        <v>441</v>
      </c>
      <c r="C9" s="28"/>
      <c r="D9" s="28">
        <v>5488130</v>
      </c>
      <c r="E9" s="28">
        <v>14531234063.156429</v>
      </c>
      <c r="F9" s="28">
        <v>7748162471</v>
      </c>
      <c r="G9" s="28">
        <v>1794999999.9999993</v>
      </c>
      <c r="H9" s="28">
        <v>1121909986</v>
      </c>
      <c r="I9" s="28">
        <v>2210219712.2477064</v>
      </c>
      <c r="J9" s="28">
        <v>1227700004.5</v>
      </c>
      <c r="K9" s="28">
        <v>9422239.2776554506</v>
      </c>
      <c r="L9" s="28">
        <v>-37262547</v>
      </c>
      <c r="M9" s="28">
        <v>401901238.05999994</v>
      </c>
      <c r="N9" s="28">
        <v>69999999.99999997</v>
      </c>
      <c r="O9" s="283">
        <v>15819040.928928833</v>
      </c>
      <c r="P9" s="284">
        <v>2.8824100247131232</v>
      </c>
      <c r="Q9" s="28"/>
      <c r="R9" s="28">
        <v>33581823009.490433</v>
      </c>
      <c r="S9" s="28">
        <v>19847949885.429974</v>
      </c>
      <c r="T9" s="28">
        <v>1682864978.9999988</v>
      </c>
      <c r="U9" s="28">
        <v>7068519118.9961176</v>
      </c>
      <c r="V9" s="28">
        <v>2816000014.9999981</v>
      </c>
      <c r="W9" s="28">
        <v>2159638691.059999</v>
      </c>
      <c r="X9" s="283">
        <v>-6850320.0043170918</v>
      </c>
      <c r="Y9" s="284">
        <v>-1.2482065848143342</v>
      </c>
      <c r="Z9" s="28"/>
      <c r="AA9" s="415">
        <v>22669360.933245774</v>
      </c>
      <c r="AB9" s="416">
        <v>4.1306166095274301</v>
      </c>
      <c r="AC9" s="285"/>
      <c r="AD9" s="285"/>
      <c r="AE9" s="285"/>
      <c r="AF9" s="285"/>
    </row>
    <row r="10" spans="1:32" x14ac:dyDescent="0.25">
      <c r="O10" s="283"/>
      <c r="P10" s="284"/>
      <c r="X10" s="283"/>
      <c r="Y10" s="284"/>
      <c r="AA10" s="415"/>
      <c r="AB10" s="416"/>
    </row>
    <row r="11" spans="1:32" x14ac:dyDescent="0.25">
      <c r="A11" s="20">
        <v>5</v>
      </c>
      <c r="B11" s="20" t="s">
        <v>4</v>
      </c>
      <c r="C11" s="20">
        <v>14</v>
      </c>
      <c r="D11" s="20">
        <v>9700</v>
      </c>
      <c r="E11" s="20">
        <v>28329975.970027484</v>
      </c>
      <c r="F11" s="20">
        <v>11430009</v>
      </c>
      <c r="G11" s="20">
        <v>2008713.8569679842</v>
      </c>
      <c r="H11" s="20">
        <v>1227544.0938778217</v>
      </c>
      <c r="I11" s="20">
        <v>8575763.7160658538</v>
      </c>
      <c r="J11" s="20">
        <v>2359506.4192269761</v>
      </c>
      <c r="K11" s="20">
        <v>851097.84191685531</v>
      </c>
      <c r="L11" s="20">
        <v>1306302</v>
      </c>
      <c r="M11" s="20">
        <v>-101549</v>
      </c>
      <c r="N11" s="20">
        <v>78207.728743034881</v>
      </c>
      <c r="O11" s="283">
        <v>-594380.31322895736</v>
      </c>
      <c r="P11" s="284">
        <v>-61.276320951438905</v>
      </c>
      <c r="R11" s="20">
        <v>66598007</v>
      </c>
      <c r="S11" s="20">
        <v>24961492.780000001</v>
      </c>
      <c r="T11" s="20">
        <v>1841316.1408167325</v>
      </c>
      <c r="U11" s="20">
        <v>29524206.180419669</v>
      </c>
      <c r="V11" s="20">
        <v>6262528.9791482864</v>
      </c>
      <c r="W11" s="20">
        <v>3213466.8569679842</v>
      </c>
      <c r="X11" s="283">
        <v>-794996.06264732778</v>
      </c>
      <c r="Y11" s="284">
        <v>-81.958356973951311</v>
      </c>
      <c r="AA11" s="415">
        <v>200615.74941837043</v>
      </c>
      <c r="AB11" s="416">
        <v>20.682036022512413</v>
      </c>
    </row>
    <row r="12" spans="1:32" x14ac:dyDescent="0.25">
      <c r="A12" s="20">
        <v>9</v>
      </c>
      <c r="B12" s="20" t="s">
        <v>5</v>
      </c>
      <c r="C12" s="20">
        <v>17</v>
      </c>
      <c r="D12" s="20">
        <v>2573</v>
      </c>
      <c r="E12" s="20">
        <v>6804819.7783690616</v>
      </c>
      <c r="F12" s="20">
        <v>3149079</v>
      </c>
      <c r="G12" s="20">
        <v>694616.21567465295</v>
      </c>
      <c r="H12" s="20">
        <v>173506.40849186218</v>
      </c>
      <c r="I12" s="20">
        <v>2813056.3342939103</v>
      </c>
      <c r="J12" s="20">
        <v>624741.99786067789</v>
      </c>
      <c r="K12" s="20">
        <v>-37570.138990004074</v>
      </c>
      <c r="L12" s="20">
        <v>-543054</v>
      </c>
      <c r="M12" s="20">
        <v>-18500</v>
      </c>
      <c r="N12" s="20">
        <v>20287.919604657298</v>
      </c>
      <c r="O12" s="283">
        <v>71343.95856669452</v>
      </c>
      <c r="P12" s="284">
        <v>27.72792793108998</v>
      </c>
      <c r="R12" s="20">
        <v>17466855</v>
      </c>
      <c r="S12" s="20">
        <v>6731756.1399999997</v>
      </c>
      <c r="T12" s="20">
        <v>260259.61273779327</v>
      </c>
      <c r="U12" s="20">
        <v>8500425.0135106444</v>
      </c>
      <c r="V12" s="20">
        <v>1643155.418675791</v>
      </c>
      <c r="W12" s="20">
        <v>133062.21567465295</v>
      </c>
      <c r="X12" s="283">
        <v>-198196.59940111637</v>
      </c>
      <c r="Y12" s="284">
        <v>-77.029381811549314</v>
      </c>
      <c r="AA12" s="415">
        <v>269540.55796781089</v>
      </c>
      <c r="AB12" s="416">
        <v>104.75730974263929</v>
      </c>
    </row>
    <row r="13" spans="1:32" x14ac:dyDescent="0.25">
      <c r="A13" s="20">
        <v>10</v>
      </c>
      <c r="B13" s="20" t="s">
        <v>6</v>
      </c>
      <c r="C13" s="20">
        <v>14</v>
      </c>
      <c r="D13" s="20">
        <v>11544</v>
      </c>
      <c r="E13" s="20">
        <v>28858071.166082732</v>
      </c>
      <c r="F13" s="20">
        <v>13209963</v>
      </c>
      <c r="G13" s="20">
        <v>2608866.8509139121</v>
      </c>
      <c r="H13" s="20">
        <v>1619097.1860697404</v>
      </c>
      <c r="I13" s="20">
        <v>9302634.7622170597</v>
      </c>
      <c r="J13" s="20">
        <v>2846299.3711004918</v>
      </c>
      <c r="K13" s="20">
        <v>-394311.21037118667</v>
      </c>
      <c r="L13" s="20">
        <v>-659446</v>
      </c>
      <c r="M13" s="20">
        <v>406000</v>
      </c>
      <c r="N13" s="20">
        <v>94626.893922062824</v>
      </c>
      <c r="O13" s="283">
        <v>175659.68776935339</v>
      </c>
      <c r="P13" s="284">
        <v>15.216535669555906</v>
      </c>
      <c r="R13" s="20">
        <v>77034384</v>
      </c>
      <c r="S13" s="20">
        <v>29515367.675000001</v>
      </c>
      <c r="T13" s="20">
        <v>2428645.7791046104</v>
      </c>
      <c r="U13" s="20">
        <v>34238164.782285526</v>
      </c>
      <c r="V13" s="20">
        <v>7558521.9430036489</v>
      </c>
      <c r="W13" s="20">
        <v>2355420.8509139121</v>
      </c>
      <c r="X13" s="283">
        <v>-938262.96969230473</v>
      </c>
      <c r="Y13" s="284">
        <v>-81.277111026706919</v>
      </c>
      <c r="AA13" s="415">
        <v>1113922.6574616581</v>
      </c>
      <c r="AB13" s="416">
        <v>96.493646696262829</v>
      </c>
    </row>
    <row r="14" spans="1:32" x14ac:dyDescent="0.25">
      <c r="A14" s="20">
        <v>16</v>
      </c>
      <c r="B14" s="20" t="s">
        <v>7</v>
      </c>
      <c r="C14" s="20">
        <v>7</v>
      </c>
      <c r="D14" s="20">
        <v>8149</v>
      </c>
      <c r="E14" s="20">
        <v>19768891.767565731</v>
      </c>
      <c r="F14" s="20">
        <v>10829040</v>
      </c>
      <c r="G14" s="20">
        <v>2767662.8508628332</v>
      </c>
      <c r="H14" s="20">
        <v>993759.25689415704</v>
      </c>
      <c r="I14" s="20">
        <v>2785144.2709331703</v>
      </c>
      <c r="J14" s="20">
        <v>1884004.3464726526</v>
      </c>
      <c r="K14" s="20">
        <v>799666.59399256192</v>
      </c>
      <c r="L14" s="20">
        <v>-561000</v>
      </c>
      <c r="M14" s="20">
        <v>-205000</v>
      </c>
      <c r="N14" s="20">
        <v>86294.010610320198</v>
      </c>
      <c r="O14" s="283">
        <v>-389320.43780003861</v>
      </c>
      <c r="P14" s="284">
        <v>-47.775240863914419</v>
      </c>
      <c r="R14" s="20">
        <v>49653592</v>
      </c>
      <c r="S14" s="20">
        <v>25939963.794999998</v>
      </c>
      <c r="T14" s="20">
        <v>1490638.8853412357</v>
      </c>
      <c r="U14" s="20">
        <v>16382612.076286873</v>
      </c>
      <c r="V14" s="20">
        <v>4606211.355145379</v>
      </c>
      <c r="W14" s="20">
        <v>2001662.8508628332</v>
      </c>
      <c r="X14" s="283">
        <v>767496.96263631433</v>
      </c>
      <c r="Y14" s="284">
        <v>94.182962650179689</v>
      </c>
      <c r="AA14" s="415">
        <v>-1156817.4004363529</v>
      </c>
      <c r="AB14" s="416">
        <v>-141.95820351409412</v>
      </c>
    </row>
    <row r="15" spans="1:32" x14ac:dyDescent="0.25">
      <c r="A15" s="20">
        <v>18</v>
      </c>
      <c r="B15" s="20" t="s">
        <v>8</v>
      </c>
      <c r="C15" s="20">
        <v>1</v>
      </c>
      <c r="D15" s="20">
        <v>4958</v>
      </c>
      <c r="E15" s="20">
        <v>12439463.239022953</v>
      </c>
      <c r="F15" s="20">
        <v>7941650</v>
      </c>
      <c r="G15" s="20">
        <v>1108337.4133908572</v>
      </c>
      <c r="H15" s="20">
        <v>575647.63836765464</v>
      </c>
      <c r="I15" s="20">
        <v>3723635.232612018</v>
      </c>
      <c r="J15" s="20">
        <v>1095163.6584975473</v>
      </c>
      <c r="K15" s="20">
        <v>-833086.97583058174</v>
      </c>
      <c r="L15" s="20">
        <v>-216876</v>
      </c>
      <c r="M15" s="20">
        <v>87000</v>
      </c>
      <c r="N15" s="20">
        <v>57455.388814006212</v>
      </c>
      <c r="O15" s="283">
        <v>1099463.1168285478</v>
      </c>
      <c r="P15" s="284">
        <v>221.75536846078012</v>
      </c>
      <c r="R15" s="20">
        <v>28388000</v>
      </c>
      <c r="S15" s="20">
        <v>18045653.004999999</v>
      </c>
      <c r="T15" s="20">
        <v>863471.4575514819</v>
      </c>
      <c r="U15" s="20">
        <v>6397163.9309218144</v>
      </c>
      <c r="V15" s="20">
        <v>2581539.5453733946</v>
      </c>
      <c r="W15" s="20">
        <v>978461.41339085717</v>
      </c>
      <c r="X15" s="283">
        <v>478289.35223754868</v>
      </c>
      <c r="Y15" s="284">
        <v>96.468203355697597</v>
      </c>
      <c r="AA15" s="415">
        <v>621173.76459099911</v>
      </c>
      <c r="AB15" s="416">
        <v>125.28716510508252</v>
      </c>
    </row>
    <row r="16" spans="1:32" x14ac:dyDescent="0.25">
      <c r="A16" s="20">
        <v>19</v>
      </c>
      <c r="B16" s="20" t="s">
        <v>9</v>
      </c>
      <c r="C16" s="20">
        <v>2</v>
      </c>
      <c r="D16" s="20">
        <v>3984</v>
      </c>
      <c r="E16" s="20">
        <v>9474603.795324441</v>
      </c>
      <c r="F16" s="20">
        <v>6020530</v>
      </c>
      <c r="G16" s="20">
        <v>703611.8711013213</v>
      </c>
      <c r="H16" s="20">
        <v>306545.29940670717</v>
      </c>
      <c r="I16" s="20">
        <v>3085249.7437285171</v>
      </c>
      <c r="J16" s="20">
        <v>857042.00149564492</v>
      </c>
      <c r="K16" s="20">
        <v>-390918.50144452008</v>
      </c>
      <c r="L16" s="20">
        <v>-649165</v>
      </c>
      <c r="M16" s="20">
        <v>-26980</v>
      </c>
      <c r="N16" s="20">
        <v>42152.51815454688</v>
      </c>
      <c r="O16" s="283">
        <v>473464.13711777516</v>
      </c>
      <c r="P16" s="284">
        <v>118.84139987895963</v>
      </c>
      <c r="R16" s="20">
        <v>21509670</v>
      </c>
      <c r="S16" s="20">
        <v>13491288.41</v>
      </c>
      <c r="T16" s="20">
        <v>459817.94911006081</v>
      </c>
      <c r="U16" s="20">
        <v>5340955.3541253135</v>
      </c>
      <c r="V16" s="20">
        <v>2083285.6001521663</v>
      </c>
      <c r="W16" s="20">
        <v>27466.871101321303</v>
      </c>
      <c r="X16" s="283">
        <v>-106855.81551114097</v>
      </c>
      <c r="Y16" s="284">
        <v>-26.821238833117715</v>
      </c>
      <c r="AA16" s="415">
        <v>580319.95262891613</v>
      </c>
      <c r="AB16" s="416">
        <v>145.66263871207735</v>
      </c>
    </row>
    <row r="17" spans="1:28" x14ac:dyDescent="0.25">
      <c r="A17" s="20">
        <v>20</v>
      </c>
      <c r="B17" s="20" t="s">
        <v>10</v>
      </c>
      <c r="C17" s="20">
        <v>6</v>
      </c>
      <c r="D17" s="20">
        <v>16611</v>
      </c>
      <c r="E17" s="20">
        <v>46979321.02198898</v>
      </c>
      <c r="F17" s="20">
        <v>26844209</v>
      </c>
      <c r="G17" s="20">
        <v>3347166.7042299011</v>
      </c>
      <c r="H17" s="20">
        <v>1019491.8330970473</v>
      </c>
      <c r="I17" s="20">
        <v>10648127.02374059</v>
      </c>
      <c r="J17" s="20">
        <v>3645276.1743325694</v>
      </c>
      <c r="K17" s="20">
        <v>2688788.1570216571</v>
      </c>
      <c r="L17" s="20">
        <v>-2443778</v>
      </c>
      <c r="M17" s="20">
        <v>179000</v>
      </c>
      <c r="N17" s="20">
        <v>175129.70203723459</v>
      </c>
      <c r="O17" s="283">
        <v>-875910.42752998322</v>
      </c>
      <c r="P17" s="284">
        <v>-52.730746344589924</v>
      </c>
      <c r="R17" s="20">
        <v>96386600</v>
      </c>
      <c r="S17" s="20">
        <v>58009778.017499998</v>
      </c>
      <c r="T17" s="20">
        <v>1529237.749645571</v>
      </c>
      <c r="U17" s="20">
        <v>27168921.753756501</v>
      </c>
      <c r="V17" s="20">
        <v>8771946.3030424733</v>
      </c>
      <c r="W17" s="20">
        <v>1082388.7042299011</v>
      </c>
      <c r="X17" s="283">
        <v>175672.52817444503</v>
      </c>
      <c r="Y17" s="284">
        <v>10.575674443106678</v>
      </c>
      <c r="AA17" s="415">
        <v>-1051582.9557044283</v>
      </c>
      <c r="AB17" s="416">
        <v>-63.306420787696602</v>
      </c>
    </row>
    <row r="18" spans="1:28" x14ac:dyDescent="0.25">
      <c r="A18" s="20">
        <v>46</v>
      </c>
      <c r="B18" s="20" t="s">
        <v>11</v>
      </c>
      <c r="C18" s="20">
        <v>11</v>
      </c>
      <c r="D18" s="20">
        <v>1405</v>
      </c>
      <c r="E18" s="20">
        <v>3889584.9735578215</v>
      </c>
      <c r="F18" s="20">
        <v>1576702</v>
      </c>
      <c r="G18" s="20">
        <v>504978.28244002891</v>
      </c>
      <c r="H18" s="20">
        <v>387816.23441054998</v>
      </c>
      <c r="I18" s="20">
        <v>1150995.0451919055</v>
      </c>
      <c r="J18" s="20">
        <v>370116.40138131287</v>
      </c>
      <c r="K18" s="20">
        <v>-81861.309374824137</v>
      </c>
      <c r="L18" s="20">
        <v>-348479</v>
      </c>
      <c r="M18" s="20">
        <v>93820</v>
      </c>
      <c r="N18" s="20">
        <v>12627.556454394529</v>
      </c>
      <c r="O18" s="283">
        <v>-222869.76305445423</v>
      </c>
      <c r="P18" s="284">
        <v>-158.62616587505639</v>
      </c>
      <c r="R18" s="20">
        <v>10591054</v>
      </c>
      <c r="S18" s="20">
        <v>3666711.59</v>
      </c>
      <c r="T18" s="20">
        <v>581724.35161582497</v>
      </c>
      <c r="U18" s="20">
        <v>4895123.0594890639</v>
      </c>
      <c r="V18" s="20">
        <v>967225.55819538271</v>
      </c>
      <c r="W18" s="20">
        <v>250319.28244002891</v>
      </c>
      <c r="X18" s="283">
        <v>-229950.15825970098</v>
      </c>
      <c r="Y18" s="284">
        <v>-163.66559306740282</v>
      </c>
      <c r="AA18" s="415">
        <v>7080.3952052467503</v>
      </c>
      <c r="AB18" s="416">
        <v>5.0394271923464418</v>
      </c>
    </row>
    <row r="19" spans="1:28" x14ac:dyDescent="0.25">
      <c r="A19" s="20">
        <v>47</v>
      </c>
      <c r="B19" s="20" t="s">
        <v>12</v>
      </c>
      <c r="C19" s="20">
        <v>19</v>
      </c>
      <c r="D19" s="20">
        <v>1852</v>
      </c>
      <c r="E19" s="20">
        <v>6785905.0735131297</v>
      </c>
      <c r="F19" s="20">
        <v>2290121</v>
      </c>
      <c r="G19" s="20">
        <v>799248.36482117546</v>
      </c>
      <c r="H19" s="20">
        <v>266628.75182381459</v>
      </c>
      <c r="I19" s="20">
        <v>2605702.7106382451</v>
      </c>
      <c r="J19" s="20">
        <v>481996.13373612054</v>
      </c>
      <c r="K19" s="20">
        <v>-172254.59517867386</v>
      </c>
      <c r="L19" s="20">
        <v>-19397</v>
      </c>
      <c r="M19" s="20">
        <v>289566</v>
      </c>
      <c r="N19" s="20">
        <v>16663.841939475929</v>
      </c>
      <c r="O19" s="283">
        <v>-227629.86573297158</v>
      </c>
      <c r="P19" s="284">
        <v>-122.91029467223088</v>
      </c>
      <c r="R19" s="20">
        <v>15650566</v>
      </c>
      <c r="S19" s="20">
        <v>5170758.2</v>
      </c>
      <c r="T19" s="20">
        <v>399943.12773572188</v>
      </c>
      <c r="U19" s="20">
        <v>8117890.1785868984</v>
      </c>
      <c r="V19" s="20">
        <v>1235715.321168188</v>
      </c>
      <c r="W19" s="20">
        <v>1069417.3648211756</v>
      </c>
      <c r="X19" s="283">
        <v>343158.19231198356</v>
      </c>
      <c r="Y19" s="284">
        <v>185.29060060042309</v>
      </c>
      <c r="AA19" s="415">
        <v>-570788.05804495513</v>
      </c>
      <c r="AB19" s="416">
        <v>-308.20089527265395</v>
      </c>
    </row>
    <row r="20" spans="1:28" x14ac:dyDescent="0.25">
      <c r="A20" s="20">
        <v>49</v>
      </c>
      <c r="B20" s="20" t="s">
        <v>13</v>
      </c>
      <c r="C20" s="20">
        <v>1</v>
      </c>
      <c r="D20" s="20">
        <v>283632</v>
      </c>
      <c r="E20" s="20">
        <v>890272703.64229262</v>
      </c>
      <c r="F20" s="20">
        <v>416596529</v>
      </c>
      <c r="G20" s="20">
        <v>116972397.78655492</v>
      </c>
      <c r="H20" s="20">
        <v>77861923.217065901</v>
      </c>
      <c r="I20" s="20">
        <v>150578650.39601102</v>
      </c>
      <c r="J20" s="20">
        <v>60089779.317396998</v>
      </c>
      <c r="K20" s="20">
        <v>77810737.209588215</v>
      </c>
      <c r="L20" s="20">
        <v>-12341988</v>
      </c>
      <c r="M20" s="20">
        <v>19821000</v>
      </c>
      <c r="N20" s="20">
        <v>5353869.2961494932</v>
      </c>
      <c r="O20" s="283">
        <v>22470194.5804739</v>
      </c>
      <c r="P20" s="284">
        <v>79.223058683342856</v>
      </c>
      <c r="R20" s="20">
        <v>1690350726.3199999</v>
      </c>
      <c r="S20" s="20">
        <v>1346007853.7</v>
      </c>
      <c r="T20" s="20">
        <v>116792884.82559885</v>
      </c>
      <c r="U20" s="20">
        <v>36570251.502276629</v>
      </c>
      <c r="V20" s="20">
        <v>114819766.04479292</v>
      </c>
      <c r="W20" s="20">
        <v>124451409.78655492</v>
      </c>
      <c r="X20" s="283">
        <v>48291439.539223433</v>
      </c>
      <c r="Y20" s="284">
        <v>170.26089982520813</v>
      </c>
      <c r="AA20" s="415">
        <v>-25821244.958749533</v>
      </c>
      <c r="AB20" s="416">
        <v>-91.037841141865272</v>
      </c>
    </row>
    <row r="21" spans="1:28" x14ac:dyDescent="0.25">
      <c r="A21" s="20">
        <v>50</v>
      </c>
      <c r="B21" s="20" t="s">
        <v>14</v>
      </c>
      <c r="C21" s="20">
        <v>4</v>
      </c>
      <c r="D21" s="20">
        <v>11748</v>
      </c>
      <c r="E21" s="20">
        <v>28265277.467296392</v>
      </c>
      <c r="F21" s="20">
        <v>17145744</v>
      </c>
      <c r="G21" s="20">
        <v>2944461.6801755475</v>
      </c>
      <c r="H21" s="20">
        <v>1535904.9802148726</v>
      </c>
      <c r="I21" s="20">
        <v>5801819.0395371206</v>
      </c>
      <c r="J21" s="20">
        <v>2724313.5146211241</v>
      </c>
      <c r="K21" s="20">
        <v>-480144.85080725106</v>
      </c>
      <c r="L21" s="20">
        <v>-1216655</v>
      </c>
      <c r="M21" s="20">
        <v>-84000</v>
      </c>
      <c r="N21" s="20">
        <v>132487.59873063504</v>
      </c>
      <c r="O21" s="283">
        <v>238653.49517565593</v>
      </c>
      <c r="P21" s="284">
        <v>20.314393528741569</v>
      </c>
      <c r="R21" s="20">
        <v>72013512</v>
      </c>
      <c r="S21" s="20">
        <v>40340525.219999999</v>
      </c>
      <c r="T21" s="20">
        <v>2303857.4703223091</v>
      </c>
      <c r="U21" s="20">
        <v>20901161.277744543</v>
      </c>
      <c r="V21" s="20">
        <v>6611299.6912682895</v>
      </c>
      <c r="W21" s="20">
        <v>1643806.6801755475</v>
      </c>
      <c r="X21" s="283">
        <v>-212861.66048930585</v>
      </c>
      <c r="Y21" s="284">
        <v>-18.118970079103324</v>
      </c>
      <c r="AA21" s="415">
        <v>451515.15566496179</v>
      </c>
      <c r="AB21" s="416">
        <v>38.433363607844889</v>
      </c>
    </row>
    <row r="22" spans="1:28" x14ac:dyDescent="0.25">
      <c r="A22" s="20">
        <v>51</v>
      </c>
      <c r="B22" s="20" t="s">
        <v>15</v>
      </c>
      <c r="C22" s="20">
        <v>4</v>
      </c>
      <c r="D22" s="20">
        <v>9454</v>
      </c>
      <c r="E22" s="20">
        <v>31223147.213511143</v>
      </c>
      <c r="F22" s="20">
        <v>9710484</v>
      </c>
      <c r="G22" s="20">
        <v>19376210.341607139</v>
      </c>
      <c r="H22" s="20">
        <v>1441039.7497196691</v>
      </c>
      <c r="I22" s="20">
        <v>2947414.6616873974</v>
      </c>
      <c r="J22" s="20">
        <v>3042283.8495675405</v>
      </c>
      <c r="K22" s="20">
        <v>-1206226.4553033388</v>
      </c>
      <c r="L22" s="20">
        <v>-924442</v>
      </c>
      <c r="M22" s="20">
        <v>30900</v>
      </c>
      <c r="N22" s="20">
        <v>117616.91385224728</v>
      </c>
      <c r="O22" s="283">
        <v>3312133.8476195075</v>
      </c>
      <c r="P22" s="284">
        <v>350.34206130944654</v>
      </c>
      <c r="R22" s="20">
        <v>64299497</v>
      </c>
      <c r="S22" s="20">
        <v>30263070.539999999</v>
      </c>
      <c r="T22" s="20">
        <v>2161559.6245795037</v>
      </c>
      <c r="U22" s="20">
        <v>7587624.462807877</v>
      </c>
      <c r="V22" s="20">
        <v>6469176.9350784114</v>
      </c>
      <c r="W22" s="20">
        <v>18482668.341607139</v>
      </c>
      <c r="X22" s="283">
        <v>664602.9040729329</v>
      </c>
      <c r="Y22" s="284">
        <v>70.298593618884382</v>
      </c>
      <c r="AA22" s="415">
        <v>2647530.9435465746</v>
      </c>
      <c r="AB22" s="416">
        <v>280.04346769056212</v>
      </c>
    </row>
    <row r="23" spans="1:28" x14ac:dyDescent="0.25">
      <c r="A23" s="20">
        <v>52</v>
      </c>
      <c r="B23" s="20" t="s">
        <v>16</v>
      </c>
      <c r="C23" s="20">
        <v>14</v>
      </c>
      <c r="D23" s="20">
        <v>2473</v>
      </c>
      <c r="E23" s="20">
        <v>7635026.0650430284</v>
      </c>
      <c r="F23" s="20">
        <v>3034870</v>
      </c>
      <c r="G23" s="20">
        <v>758741.83613121964</v>
      </c>
      <c r="H23" s="20">
        <v>380352.84041968361</v>
      </c>
      <c r="I23" s="20">
        <v>1776618.1836268031</v>
      </c>
      <c r="J23" s="20">
        <v>647469.04071699665</v>
      </c>
      <c r="K23" s="20">
        <v>-248454.03048506344</v>
      </c>
      <c r="L23" s="20">
        <v>222507</v>
      </c>
      <c r="M23" s="20">
        <v>400000</v>
      </c>
      <c r="N23" s="20">
        <v>21398.037314597084</v>
      </c>
      <c r="O23" s="283">
        <v>-641523.15731879137</v>
      </c>
      <c r="P23" s="284">
        <v>-259.4109006545861</v>
      </c>
      <c r="R23" s="20">
        <v>18636405</v>
      </c>
      <c r="S23" s="20">
        <v>6714908.415</v>
      </c>
      <c r="T23" s="20">
        <v>570529.26062952541</v>
      </c>
      <c r="U23" s="20">
        <v>7363303.7698950488</v>
      </c>
      <c r="V23" s="20">
        <v>1709214.3635186905</v>
      </c>
      <c r="W23" s="20">
        <v>1381248.8361312198</v>
      </c>
      <c r="X23" s="283">
        <v>-897200.3548255153</v>
      </c>
      <c r="Y23" s="284">
        <v>-362.7983642642601</v>
      </c>
      <c r="AA23" s="415">
        <v>255677.19750672393</v>
      </c>
      <c r="AB23" s="416">
        <v>103.38746360967404</v>
      </c>
    </row>
    <row r="24" spans="1:28" x14ac:dyDescent="0.25">
      <c r="A24" s="20">
        <v>61</v>
      </c>
      <c r="B24" s="20" t="s">
        <v>17</v>
      </c>
      <c r="C24" s="20">
        <v>5</v>
      </c>
      <c r="D24" s="20">
        <v>17028</v>
      </c>
      <c r="E24" s="20">
        <v>38333863.00852339</v>
      </c>
      <c r="F24" s="20">
        <v>22085147</v>
      </c>
      <c r="G24" s="20">
        <v>5065136.4056962002</v>
      </c>
      <c r="H24" s="20">
        <v>2273175.4199296818</v>
      </c>
      <c r="I24" s="20">
        <v>4180363.8012558008</v>
      </c>
      <c r="J24" s="20">
        <v>3910532.6625325242</v>
      </c>
      <c r="K24" s="20">
        <v>726776.03994504362</v>
      </c>
      <c r="L24" s="20">
        <v>933750</v>
      </c>
      <c r="M24" s="20">
        <v>-375000</v>
      </c>
      <c r="N24" s="20">
        <v>179841.87519772249</v>
      </c>
      <c r="O24" s="283">
        <v>645860.19603358209</v>
      </c>
      <c r="P24" s="284">
        <v>37.929304441718472</v>
      </c>
      <c r="R24" s="20">
        <v>104929478</v>
      </c>
      <c r="S24" s="20">
        <v>53476154.375</v>
      </c>
      <c r="T24" s="20">
        <v>3409763.1298945225</v>
      </c>
      <c r="U24" s="20">
        <v>34912975.458413646</v>
      </c>
      <c r="V24" s="20">
        <v>9638481.3384846374</v>
      </c>
      <c r="W24" s="20">
        <v>5623886.4056962002</v>
      </c>
      <c r="X24" s="283">
        <v>2131782.7074889988</v>
      </c>
      <c r="Y24" s="284">
        <v>125.19278291572697</v>
      </c>
      <c r="AA24" s="415">
        <v>-1485922.5114554167</v>
      </c>
      <c r="AB24" s="416">
        <v>-87.263478474008494</v>
      </c>
    </row>
    <row r="25" spans="1:28" x14ac:dyDescent="0.25">
      <c r="A25" s="20">
        <v>69</v>
      </c>
      <c r="B25" s="20" t="s">
        <v>18</v>
      </c>
      <c r="C25" s="20">
        <v>17</v>
      </c>
      <c r="D25" s="20">
        <v>7147</v>
      </c>
      <c r="E25" s="20">
        <v>19647088.850127503</v>
      </c>
      <c r="F25" s="20">
        <v>9630425</v>
      </c>
      <c r="G25" s="20">
        <v>2138341.1926679648</v>
      </c>
      <c r="H25" s="20">
        <v>792125.44314328884</v>
      </c>
      <c r="I25" s="20">
        <v>7113715.715205308</v>
      </c>
      <c r="J25" s="20">
        <v>1681739.2822034312</v>
      </c>
      <c r="K25" s="20">
        <v>-1905439.2774941381</v>
      </c>
      <c r="L25" s="20">
        <v>538034</v>
      </c>
      <c r="M25" s="20">
        <v>691500</v>
      </c>
      <c r="N25" s="20">
        <v>60535.709526025494</v>
      </c>
      <c r="O25" s="283">
        <v>1093888.2151243761</v>
      </c>
      <c r="P25" s="284">
        <v>153.05557788224095</v>
      </c>
      <c r="R25" s="20">
        <v>50460521</v>
      </c>
      <c r="S25" s="20">
        <v>20183319.775000002</v>
      </c>
      <c r="T25" s="20">
        <v>1188188.1647149331</v>
      </c>
      <c r="U25" s="20">
        <v>20482852.085195377</v>
      </c>
      <c r="V25" s="20">
        <v>4294762.0729809925</v>
      </c>
      <c r="W25" s="20">
        <v>3367875.1926679648</v>
      </c>
      <c r="X25" s="283">
        <v>-943523.70944072306</v>
      </c>
      <c r="Y25" s="284">
        <v>-132.01674960692921</v>
      </c>
      <c r="AA25" s="415">
        <v>2037411.9245650992</v>
      </c>
      <c r="AB25" s="416">
        <v>285.07232748917016</v>
      </c>
    </row>
    <row r="26" spans="1:28" x14ac:dyDescent="0.25">
      <c r="A26" s="20">
        <v>71</v>
      </c>
      <c r="B26" s="20" t="s">
        <v>19</v>
      </c>
      <c r="C26" s="20">
        <v>17</v>
      </c>
      <c r="D26" s="20">
        <v>6854</v>
      </c>
      <c r="E26" s="20">
        <v>20443744.583422016</v>
      </c>
      <c r="F26" s="20">
        <v>8365463</v>
      </c>
      <c r="G26" s="20">
        <v>1543302.7215283206</v>
      </c>
      <c r="H26" s="20">
        <v>684890.81847943959</v>
      </c>
      <c r="I26" s="20">
        <v>8160821.3414028455</v>
      </c>
      <c r="J26" s="20">
        <v>1593918.2606593259</v>
      </c>
      <c r="K26" s="20">
        <v>-621861.18385851895</v>
      </c>
      <c r="L26" s="20">
        <v>183552</v>
      </c>
      <c r="M26" s="20">
        <v>-78700</v>
      </c>
      <c r="N26" s="20">
        <v>55007.549781446804</v>
      </c>
      <c r="O26" s="283">
        <v>-557350.07542915642</v>
      </c>
      <c r="P26" s="284">
        <v>-81.31748984959971</v>
      </c>
      <c r="R26" s="20">
        <v>47640872</v>
      </c>
      <c r="S26" s="20">
        <v>17972109.280000001</v>
      </c>
      <c r="T26" s="20">
        <v>1027336.2277191593</v>
      </c>
      <c r="U26" s="20">
        <v>21161090.956252441</v>
      </c>
      <c r="V26" s="20">
        <v>4161959.5907069296</v>
      </c>
      <c r="W26" s="20">
        <v>1648154.7215283206</v>
      </c>
      <c r="X26" s="283">
        <v>-1670221.223793149</v>
      </c>
      <c r="Y26" s="284">
        <v>-243.68561771128523</v>
      </c>
      <c r="AA26" s="415">
        <v>1112871.1483639926</v>
      </c>
      <c r="AB26" s="416">
        <v>162.36812786168554</v>
      </c>
    </row>
    <row r="27" spans="1:28" x14ac:dyDescent="0.25">
      <c r="A27" s="20">
        <v>72</v>
      </c>
      <c r="B27" s="20" t="s">
        <v>20</v>
      </c>
      <c r="C27" s="20">
        <v>17</v>
      </c>
      <c r="D27" s="20">
        <v>974</v>
      </c>
      <c r="E27" s="20">
        <v>2672204.8698591683</v>
      </c>
      <c r="F27" s="20">
        <v>1375503</v>
      </c>
      <c r="G27" s="20">
        <v>327977.43558704178</v>
      </c>
      <c r="H27" s="20">
        <v>68870.239546587603</v>
      </c>
      <c r="I27" s="20">
        <v>1387316.2415114252</v>
      </c>
      <c r="J27" s="20">
        <v>223935.20378892141</v>
      </c>
      <c r="K27" s="20">
        <v>-148449.9063867415</v>
      </c>
      <c r="L27" s="20">
        <v>-200663</v>
      </c>
      <c r="M27" s="20">
        <v>-13000</v>
      </c>
      <c r="N27" s="20">
        <v>11338.131091735049</v>
      </c>
      <c r="O27" s="283">
        <v>360622.47527980106</v>
      </c>
      <c r="P27" s="284">
        <v>370.24894792587378</v>
      </c>
      <c r="R27" s="20">
        <v>7160487</v>
      </c>
      <c r="S27" s="20">
        <v>3391770.125</v>
      </c>
      <c r="T27" s="20">
        <v>103305.35931988141</v>
      </c>
      <c r="U27" s="20">
        <v>3294674.9155762829</v>
      </c>
      <c r="V27" s="20">
        <v>549107.44504368852</v>
      </c>
      <c r="W27" s="20">
        <v>114314.43558704178</v>
      </c>
      <c r="X27" s="283">
        <v>292685.28052689508</v>
      </c>
      <c r="Y27" s="284">
        <v>300.49823462720235</v>
      </c>
      <c r="AA27" s="415">
        <v>67937.194752905983</v>
      </c>
      <c r="AB27" s="416">
        <v>69.750713298671442</v>
      </c>
    </row>
    <row r="28" spans="1:28" x14ac:dyDescent="0.25">
      <c r="A28" s="20">
        <v>74</v>
      </c>
      <c r="B28" s="20" t="s">
        <v>21</v>
      </c>
      <c r="C28" s="20">
        <v>16</v>
      </c>
      <c r="D28" s="20">
        <v>1165</v>
      </c>
      <c r="E28" s="20">
        <v>3195724.4110764517</v>
      </c>
      <c r="F28" s="20">
        <v>1581968</v>
      </c>
      <c r="G28" s="20">
        <v>373763.81277910259</v>
      </c>
      <c r="H28" s="20">
        <v>252403.381965329</v>
      </c>
      <c r="I28" s="20">
        <v>898217.90645955841</v>
      </c>
      <c r="J28" s="20">
        <v>315906.68836638401</v>
      </c>
      <c r="K28" s="20">
        <v>59080.27235037541</v>
      </c>
      <c r="L28" s="20">
        <v>-284851</v>
      </c>
      <c r="M28" s="20">
        <v>-21000</v>
      </c>
      <c r="N28" s="20">
        <v>8996.0419305226424</v>
      </c>
      <c r="O28" s="283">
        <v>-11239.307225179859</v>
      </c>
      <c r="P28" s="284">
        <v>-9.647474013029921</v>
      </c>
      <c r="R28" s="20">
        <v>8353104</v>
      </c>
      <c r="S28" s="20">
        <v>3082860.1599999997</v>
      </c>
      <c r="T28" s="20">
        <v>378605.07294799353</v>
      </c>
      <c r="U28" s="20">
        <v>3945476.9335745666</v>
      </c>
      <c r="V28" s="20">
        <v>833926.26279385691</v>
      </c>
      <c r="W28" s="20">
        <v>67912.812779102591</v>
      </c>
      <c r="X28" s="283">
        <v>-44322.757904481143</v>
      </c>
      <c r="Y28" s="284">
        <v>-38.045285754919433</v>
      </c>
      <c r="AA28" s="415">
        <v>33083.450679301284</v>
      </c>
      <c r="AB28" s="416">
        <v>28.397811741889516</v>
      </c>
    </row>
    <row r="29" spans="1:28" x14ac:dyDescent="0.25">
      <c r="A29" s="20">
        <v>75</v>
      </c>
      <c r="B29" s="20" t="s">
        <v>22</v>
      </c>
      <c r="C29" s="20">
        <v>8</v>
      </c>
      <c r="D29" s="20">
        <v>20286</v>
      </c>
      <c r="E29" s="20">
        <v>47907455.330433741</v>
      </c>
      <c r="F29" s="20">
        <v>30303398</v>
      </c>
      <c r="G29" s="20">
        <v>6583384.3601620849</v>
      </c>
      <c r="H29" s="20">
        <v>4971685.314875734</v>
      </c>
      <c r="I29" s="20">
        <v>3629523.1199371037</v>
      </c>
      <c r="J29" s="20">
        <v>4660647.1764200097</v>
      </c>
      <c r="K29" s="20">
        <v>-786867.87802036479</v>
      </c>
      <c r="L29" s="20">
        <v>-1641755</v>
      </c>
      <c r="M29" s="20">
        <v>2107000</v>
      </c>
      <c r="N29" s="20">
        <v>243278.56507949252</v>
      </c>
      <c r="O29" s="283">
        <v>2162838.3280203342</v>
      </c>
      <c r="P29" s="284">
        <v>106.61728916594372</v>
      </c>
      <c r="R29" s="20">
        <v>128752100</v>
      </c>
      <c r="S29" s="20">
        <v>71818801.709999993</v>
      </c>
      <c r="T29" s="20">
        <v>7457527.9723136006</v>
      </c>
      <c r="U29" s="20">
        <v>34432867.955916986</v>
      </c>
      <c r="V29" s="20">
        <v>10774769.853312684</v>
      </c>
      <c r="W29" s="20">
        <v>7048629.3601620849</v>
      </c>
      <c r="X29" s="283">
        <v>2780496.8517053425</v>
      </c>
      <c r="Y29" s="284">
        <v>137.06481572046448</v>
      </c>
      <c r="AA29" s="415">
        <v>-617658.52368500829</v>
      </c>
      <c r="AB29" s="416">
        <v>-30.447526554520767</v>
      </c>
    </row>
    <row r="30" spans="1:28" x14ac:dyDescent="0.25">
      <c r="A30" s="20">
        <v>77</v>
      </c>
      <c r="B30" s="20" t="s">
        <v>23</v>
      </c>
      <c r="C30" s="20">
        <v>13</v>
      </c>
      <c r="D30" s="20">
        <v>4939</v>
      </c>
      <c r="E30" s="20">
        <v>11265861.186876133</v>
      </c>
      <c r="F30" s="20">
        <v>6028925</v>
      </c>
      <c r="G30" s="20">
        <v>1200204.969548818</v>
      </c>
      <c r="H30" s="20">
        <v>1801400.7151438259</v>
      </c>
      <c r="I30" s="20">
        <v>3583279.4098755592</v>
      </c>
      <c r="J30" s="20">
        <v>1292645.972049027</v>
      </c>
      <c r="K30" s="20">
        <v>-475019.75757845951</v>
      </c>
      <c r="L30" s="20">
        <v>-23058</v>
      </c>
      <c r="M30" s="20">
        <v>49500</v>
      </c>
      <c r="N30" s="20">
        <v>43863.250112736663</v>
      </c>
      <c r="O30" s="283">
        <v>2235880.3722753748</v>
      </c>
      <c r="P30" s="284">
        <v>452.6990022829267</v>
      </c>
      <c r="R30" s="20">
        <v>34182800</v>
      </c>
      <c r="S30" s="20">
        <v>13061671.939999999</v>
      </c>
      <c r="T30" s="20">
        <v>2702101.0727157388</v>
      </c>
      <c r="U30" s="20">
        <v>15704461.518349383</v>
      </c>
      <c r="V30" s="20">
        <v>3348992.9807005245</v>
      </c>
      <c r="W30" s="20">
        <v>1226646.969548818</v>
      </c>
      <c r="X30" s="283">
        <v>1861074.4813144654</v>
      </c>
      <c r="Y30" s="284">
        <v>376.81200269578164</v>
      </c>
      <c r="AA30" s="415">
        <v>374805.89096090943</v>
      </c>
      <c r="AB30" s="416">
        <v>75.886999587145056</v>
      </c>
    </row>
    <row r="31" spans="1:28" x14ac:dyDescent="0.25">
      <c r="A31" s="20">
        <v>78</v>
      </c>
      <c r="B31" s="20" t="s">
        <v>24</v>
      </c>
      <c r="C31" s="20">
        <v>1</v>
      </c>
      <c r="D31" s="20">
        <v>8379</v>
      </c>
      <c r="E31" s="20">
        <v>21552677.549006991</v>
      </c>
      <c r="F31" s="20">
        <v>14807180</v>
      </c>
      <c r="G31" s="20">
        <v>2675941.274841262</v>
      </c>
      <c r="H31" s="20">
        <v>618430.44158277998</v>
      </c>
      <c r="I31" s="20">
        <v>1307754.4517053775</v>
      </c>
      <c r="J31" s="20">
        <v>1889862.5164790126</v>
      </c>
      <c r="K31" s="20">
        <v>-2531690.8402320859</v>
      </c>
      <c r="L31" s="20">
        <v>-541250</v>
      </c>
      <c r="M31" s="20">
        <v>2003000</v>
      </c>
      <c r="N31" s="20">
        <v>106083.83161774102</v>
      </c>
      <c r="O31" s="283">
        <v>-1217365.8730129004</v>
      </c>
      <c r="P31" s="284">
        <v>-145.28772801204204</v>
      </c>
      <c r="R31" s="20">
        <v>55568318</v>
      </c>
      <c r="S31" s="20">
        <v>33685108.575000003</v>
      </c>
      <c r="T31" s="20">
        <v>927645.66237417003</v>
      </c>
      <c r="U31" s="20">
        <v>10291519.983003801</v>
      </c>
      <c r="V31" s="20">
        <v>4269710.6892919466</v>
      </c>
      <c r="W31" s="20">
        <v>4137691.274841262</v>
      </c>
      <c r="X31" s="283">
        <v>-2256641.8154888153</v>
      </c>
      <c r="Y31" s="284">
        <v>-269.32113802229566</v>
      </c>
      <c r="AA31" s="415">
        <v>1039275.942475915</v>
      </c>
      <c r="AB31" s="416">
        <v>124.0334100102536</v>
      </c>
    </row>
    <row r="32" spans="1:28" x14ac:dyDescent="0.25">
      <c r="A32" s="20">
        <v>79</v>
      </c>
      <c r="B32" s="20" t="s">
        <v>25</v>
      </c>
      <c r="C32" s="20">
        <v>4</v>
      </c>
      <c r="D32" s="20">
        <v>7018</v>
      </c>
      <c r="E32" s="20">
        <v>16658753.89750604</v>
      </c>
      <c r="F32" s="20">
        <v>11238374</v>
      </c>
      <c r="G32" s="20">
        <v>2125590.8894267711</v>
      </c>
      <c r="H32" s="20">
        <v>4198597.8988578748</v>
      </c>
      <c r="I32" s="20">
        <v>147701.75664394294</v>
      </c>
      <c r="J32" s="20">
        <v>1699565.0314174418</v>
      </c>
      <c r="K32" s="20">
        <v>-2460767.4850329333</v>
      </c>
      <c r="L32" s="20">
        <v>-485595</v>
      </c>
      <c r="M32" s="20">
        <v>-500</v>
      </c>
      <c r="N32" s="20">
        <v>92415.115832653013</v>
      </c>
      <c r="O32" s="283">
        <v>-103371.69036029279</v>
      </c>
      <c r="P32" s="284">
        <v>-14.729508458291933</v>
      </c>
      <c r="R32" s="20">
        <v>48416561.5</v>
      </c>
      <c r="S32" s="20">
        <v>25853988.995000001</v>
      </c>
      <c r="T32" s="20">
        <v>6297896.8482868122</v>
      </c>
      <c r="U32" s="20">
        <v>8818585.6181420647</v>
      </c>
      <c r="V32" s="20">
        <v>3774205.9313333374</v>
      </c>
      <c r="W32" s="20">
        <v>1639495.8894267711</v>
      </c>
      <c r="X32" s="283">
        <v>-2032388.2178110108</v>
      </c>
      <c r="Y32" s="284">
        <v>-289.59649726574673</v>
      </c>
      <c r="AA32" s="415">
        <v>1929016.527450718</v>
      </c>
      <c r="AB32" s="416">
        <v>274.86698880745485</v>
      </c>
    </row>
    <row r="33" spans="1:28" x14ac:dyDescent="0.25">
      <c r="A33" s="20">
        <v>81</v>
      </c>
      <c r="B33" s="20" t="s">
        <v>26</v>
      </c>
      <c r="C33" s="20">
        <v>7</v>
      </c>
      <c r="D33" s="20">
        <v>2780</v>
      </c>
      <c r="E33" s="20">
        <v>6033618.6771127917</v>
      </c>
      <c r="F33" s="20">
        <v>3198526</v>
      </c>
      <c r="G33" s="20">
        <v>1243741.0288037329</v>
      </c>
      <c r="H33" s="20">
        <v>842247.66929582763</v>
      </c>
      <c r="I33" s="20">
        <v>578530.96788906376</v>
      </c>
      <c r="J33" s="20">
        <v>785707.91278958344</v>
      </c>
      <c r="K33" s="20">
        <v>34381.591933186799</v>
      </c>
      <c r="L33" s="20">
        <v>-387430</v>
      </c>
      <c r="M33" s="20">
        <v>-74632</v>
      </c>
      <c r="N33" s="20">
        <v>23884.084842283439</v>
      </c>
      <c r="O33" s="283">
        <v>211338.57844088692</v>
      </c>
      <c r="P33" s="284">
        <v>76.021071381614007</v>
      </c>
      <c r="R33" s="20">
        <v>19036147</v>
      </c>
      <c r="S33" s="20">
        <v>7097262.8200000003</v>
      </c>
      <c r="T33" s="20">
        <v>1263371.5039437416</v>
      </c>
      <c r="U33" s="20">
        <v>8215753.0781508377</v>
      </c>
      <c r="V33" s="20">
        <v>2054788.0829131561</v>
      </c>
      <c r="W33" s="20">
        <v>781679.02880373294</v>
      </c>
      <c r="X33" s="283">
        <v>376707.51381146908</v>
      </c>
      <c r="Y33" s="284">
        <v>135.50629993218311</v>
      </c>
      <c r="AA33" s="415">
        <v>-165368.93537058216</v>
      </c>
      <c r="AB33" s="416">
        <v>-59.485228550569119</v>
      </c>
    </row>
    <row r="34" spans="1:28" x14ac:dyDescent="0.25">
      <c r="A34" s="20">
        <v>82</v>
      </c>
      <c r="B34" s="20" t="s">
        <v>27</v>
      </c>
      <c r="C34" s="20">
        <v>5</v>
      </c>
      <c r="D34" s="20">
        <v>9475</v>
      </c>
      <c r="E34" s="20">
        <v>23314706.470938854</v>
      </c>
      <c r="F34" s="20">
        <v>14655691</v>
      </c>
      <c r="G34" s="20">
        <v>2143136.1233767634</v>
      </c>
      <c r="H34" s="20">
        <v>720106.89979398809</v>
      </c>
      <c r="I34" s="20">
        <v>4544386.4023070242</v>
      </c>
      <c r="J34" s="20">
        <v>2012492.7327514826</v>
      </c>
      <c r="K34" s="20">
        <v>1384499.8527813896</v>
      </c>
      <c r="L34" s="20">
        <v>-1933079</v>
      </c>
      <c r="M34" s="20">
        <v>52000</v>
      </c>
      <c r="N34" s="20">
        <v>116221.77185314675</v>
      </c>
      <c r="O34" s="283">
        <v>380749.31192494184</v>
      </c>
      <c r="P34" s="284">
        <v>40.184623949861937</v>
      </c>
      <c r="R34" s="20">
        <v>49650000</v>
      </c>
      <c r="S34" s="20">
        <v>35316407.772500001</v>
      </c>
      <c r="T34" s="20">
        <v>1080160.3496909821</v>
      </c>
      <c r="U34" s="20">
        <v>9524964.8108879272</v>
      </c>
      <c r="V34" s="20">
        <v>4655777.9951373301</v>
      </c>
      <c r="W34" s="20">
        <v>262057.12337676343</v>
      </c>
      <c r="X34" s="283">
        <v>1189368.0515929982</v>
      </c>
      <c r="Y34" s="284">
        <v>125.52697114437976</v>
      </c>
      <c r="AA34" s="415">
        <v>-808618.73966805637</v>
      </c>
      <c r="AB34" s="416">
        <v>-85.342347194517828</v>
      </c>
    </row>
    <row r="35" spans="1:28" x14ac:dyDescent="0.25">
      <c r="A35" s="20">
        <v>86</v>
      </c>
      <c r="B35" s="20" t="s">
        <v>28</v>
      </c>
      <c r="C35" s="20">
        <v>5</v>
      </c>
      <c r="D35" s="20">
        <v>8417</v>
      </c>
      <c r="E35" s="20">
        <v>20905666.355615813</v>
      </c>
      <c r="F35" s="20">
        <v>13054737</v>
      </c>
      <c r="G35" s="20">
        <v>1613061.9762319</v>
      </c>
      <c r="H35" s="20">
        <v>666295.83360748121</v>
      </c>
      <c r="I35" s="20">
        <v>5498737.9900436681</v>
      </c>
      <c r="J35" s="20">
        <v>1870582.0060110618</v>
      </c>
      <c r="K35" s="20">
        <v>232139.05857988168</v>
      </c>
      <c r="L35" s="20">
        <v>-1206381</v>
      </c>
      <c r="M35" s="20">
        <v>-297000</v>
      </c>
      <c r="N35" s="20">
        <v>93551.002213043816</v>
      </c>
      <c r="O35" s="283">
        <v>620057.51107122004</v>
      </c>
      <c r="P35" s="284">
        <v>73.667281819082817</v>
      </c>
      <c r="R35" s="20">
        <v>46534883</v>
      </c>
      <c r="S35" s="20">
        <v>29641948.239999998</v>
      </c>
      <c r="T35" s="20">
        <v>999443.75041122187</v>
      </c>
      <c r="U35" s="20">
        <v>11835240.61053111</v>
      </c>
      <c r="V35" s="20">
        <v>4503510.7819614951</v>
      </c>
      <c r="W35" s="20">
        <v>109680.97623190004</v>
      </c>
      <c r="X35" s="283">
        <v>554941.3591357246</v>
      </c>
      <c r="Y35" s="284">
        <v>65.931015698672283</v>
      </c>
      <c r="AA35" s="415">
        <v>65116.151935495436</v>
      </c>
      <c r="AB35" s="416">
        <v>7.736266120410531</v>
      </c>
    </row>
    <row r="36" spans="1:28" x14ac:dyDescent="0.25">
      <c r="A36" s="20">
        <v>90</v>
      </c>
      <c r="B36" s="20" t="s">
        <v>29</v>
      </c>
      <c r="C36" s="20">
        <v>12</v>
      </c>
      <c r="D36" s="20">
        <v>3329</v>
      </c>
      <c r="E36" s="20">
        <v>8781159.1952199154</v>
      </c>
      <c r="F36" s="20">
        <v>3625601</v>
      </c>
      <c r="G36" s="20">
        <v>1281617.3504443837</v>
      </c>
      <c r="H36" s="20">
        <v>1452172.9112747416</v>
      </c>
      <c r="I36" s="20">
        <v>1960064.3782921946</v>
      </c>
      <c r="J36" s="20">
        <v>912760.76606275514</v>
      </c>
      <c r="K36" s="20">
        <v>-203793.42349442397</v>
      </c>
      <c r="L36" s="20">
        <v>-52369</v>
      </c>
      <c r="M36" s="20">
        <v>390000</v>
      </c>
      <c r="N36" s="20">
        <v>30413.550706840317</v>
      </c>
      <c r="O36" s="283">
        <v>615308.33806657605</v>
      </c>
      <c r="P36" s="284">
        <v>184.83278403922381</v>
      </c>
      <c r="R36" s="20">
        <v>26594089</v>
      </c>
      <c r="S36" s="20">
        <v>8400344.9900000002</v>
      </c>
      <c r="T36" s="20">
        <v>2178259.3669121121</v>
      </c>
      <c r="U36" s="20">
        <v>11726661.804419138</v>
      </c>
      <c r="V36" s="20">
        <v>2344363.5479036989</v>
      </c>
      <c r="W36" s="20">
        <v>1619248.3504443837</v>
      </c>
      <c r="X36" s="283">
        <v>-325210.94032066688</v>
      </c>
      <c r="Y36" s="284">
        <v>-97.690279459497404</v>
      </c>
      <c r="AA36" s="415">
        <v>940519.27838724293</v>
      </c>
      <c r="AB36" s="416">
        <v>282.52306349872123</v>
      </c>
    </row>
    <row r="37" spans="1:28" x14ac:dyDescent="0.25">
      <c r="A37" s="20">
        <v>91</v>
      </c>
      <c r="B37" s="20" t="s">
        <v>30</v>
      </c>
      <c r="C37" s="20">
        <v>1</v>
      </c>
      <c r="D37" s="20">
        <v>648042</v>
      </c>
      <c r="E37" s="20">
        <v>1634531715.0430098</v>
      </c>
      <c r="F37" s="20">
        <v>853738767</v>
      </c>
      <c r="G37" s="20">
        <v>262714631.02759492</v>
      </c>
      <c r="H37" s="20">
        <v>295042046.78528404</v>
      </c>
      <c r="I37" s="20">
        <v>82815191.475731432</v>
      </c>
      <c r="J37" s="20">
        <v>152122405.17169076</v>
      </c>
      <c r="K37" s="20">
        <v>42241653.772040613</v>
      </c>
      <c r="L37" s="20">
        <v>19805670</v>
      </c>
      <c r="M37" s="20">
        <v>138614000</v>
      </c>
      <c r="N37" s="20">
        <v>11195577.610148814</v>
      </c>
      <c r="O37" s="283">
        <v>223758227.79948092</v>
      </c>
      <c r="P37" s="284">
        <v>345.28352761006374</v>
      </c>
      <c r="R37" s="20">
        <v>3744457863.6599998</v>
      </c>
      <c r="S37" s="20">
        <v>2731136661.0999999</v>
      </c>
      <c r="T37" s="20">
        <v>442563070.17792606</v>
      </c>
      <c r="U37" s="20">
        <v>956604.02213251591</v>
      </c>
      <c r="V37" s="20">
        <v>317199498.45934337</v>
      </c>
      <c r="W37" s="20">
        <v>421134301.02759492</v>
      </c>
      <c r="X37" s="283">
        <v>168532271.12699699</v>
      </c>
      <c r="Y37" s="284">
        <v>260.06380933179793</v>
      </c>
      <c r="AA37" s="415">
        <v>55225956.672483921</v>
      </c>
      <c r="AB37" s="416">
        <v>85.219718278265788</v>
      </c>
    </row>
    <row r="38" spans="1:28" x14ac:dyDescent="0.25">
      <c r="A38" s="20">
        <v>92</v>
      </c>
      <c r="B38" s="20" t="s">
        <v>31</v>
      </c>
      <c r="C38" s="20">
        <v>1</v>
      </c>
      <c r="D38" s="20">
        <v>228166</v>
      </c>
      <c r="E38" s="20">
        <v>688760060.67870569</v>
      </c>
      <c r="F38" s="20">
        <v>317885460</v>
      </c>
      <c r="G38" s="20">
        <v>78087596.532687321</v>
      </c>
      <c r="H38" s="20">
        <v>48071342.723696202</v>
      </c>
      <c r="I38" s="20">
        <v>103903730.94760053</v>
      </c>
      <c r="J38" s="20">
        <v>47297005.701417029</v>
      </c>
      <c r="K38" s="20">
        <v>6115555.6927893553</v>
      </c>
      <c r="L38" s="20">
        <v>17978651</v>
      </c>
      <c r="M38" s="20">
        <v>24875986</v>
      </c>
      <c r="N38" s="20">
        <v>3327058.1654918841</v>
      </c>
      <c r="O38" s="283">
        <v>-41217673.915023446</v>
      </c>
      <c r="P38" s="284">
        <v>-180.6477473200365</v>
      </c>
      <c r="R38" s="20">
        <v>1337690599</v>
      </c>
      <c r="S38" s="20">
        <v>895607308.75</v>
      </c>
      <c r="T38" s="20">
        <v>72107014.085544303</v>
      </c>
      <c r="U38" s="20">
        <v>121593895.94096178</v>
      </c>
      <c r="V38" s="20">
        <v>100778107.37665191</v>
      </c>
      <c r="W38" s="20">
        <v>120942233.53268732</v>
      </c>
      <c r="X38" s="283">
        <v>-26662039.314154387</v>
      </c>
      <c r="Y38" s="284">
        <v>-116.8536912342522</v>
      </c>
      <c r="AA38" s="415">
        <v>-14555634.60086906</v>
      </c>
      <c r="AB38" s="416">
        <v>-63.794056085784298</v>
      </c>
    </row>
    <row r="39" spans="1:28" x14ac:dyDescent="0.25">
      <c r="A39" s="20">
        <v>97</v>
      </c>
      <c r="B39" s="20" t="s">
        <v>32</v>
      </c>
      <c r="C39" s="20">
        <v>10</v>
      </c>
      <c r="D39" s="20">
        <v>2152</v>
      </c>
      <c r="E39" s="20">
        <v>5188863.8925130591</v>
      </c>
      <c r="F39" s="20">
        <v>2209711</v>
      </c>
      <c r="G39" s="20">
        <v>1233372.3134355824</v>
      </c>
      <c r="H39" s="20">
        <v>607664.03240213101</v>
      </c>
      <c r="I39" s="20">
        <v>572193.41988268262</v>
      </c>
      <c r="J39" s="20">
        <v>589732.35366910242</v>
      </c>
      <c r="K39" s="20">
        <v>-92070.065888039782</v>
      </c>
      <c r="L39" s="20">
        <v>-545571</v>
      </c>
      <c r="M39" s="20">
        <v>275009</v>
      </c>
      <c r="N39" s="20">
        <v>20241.928386733231</v>
      </c>
      <c r="O39" s="283">
        <v>-318580.91062486824</v>
      </c>
      <c r="P39" s="284">
        <v>-148.0394566100689</v>
      </c>
      <c r="R39" s="20">
        <v>15075009</v>
      </c>
      <c r="S39" s="20">
        <v>5566991</v>
      </c>
      <c r="T39" s="20">
        <v>911496.04860319651</v>
      </c>
      <c r="U39" s="20">
        <v>6192072.5782949636</v>
      </c>
      <c r="V39" s="20">
        <v>1491965.1553001518</v>
      </c>
      <c r="W39" s="20">
        <v>962810.31343558244</v>
      </c>
      <c r="X39" s="283">
        <v>50326.095633894205</v>
      </c>
      <c r="Y39" s="284">
        <v>23.385732171883923</v>
      </c>
      <c r="AA39" s="415">
        <v>-368907.00625876244</v>
      </c>
      <c r="AB39" s="416">
        <v>-171.42518878195281</v>
      </c>
    </row>
    <row r="40" spans="1:28" x14ac:dyDescent="0.25">
      <c r="A40" s="20">
        <v>98</v>
      </c>
      <c r="B40" s="20" t="s">
        <v>33</v>
      </c>
      <c r="C40" s="20">
        <v>7</v>
      </c>
      <c r="D40" s="20">
        <v>23602</v>
      </c>
      <c r="E40" s="20">
        <v>57190611.519923434</v>
      </c>
      <c r="F40" s="20">
        <v>35845276</v>
      </c>
      <c r="G40" s="20">
        <v>5392680.5758450171</v>
      </c>
      <c r="H40" s="20">
        <v>1953530.1385714454</v>
      </c>
      <c r="I40" s="20">
        <v>14208094.773437154</v>
      </c>
      <c r="J40" s="20">
        <v>5000155.8889543293</v>
      </c>
      <c r="K40" s="20">
        <v>-777310.42088096903</v>
      </c>
      <c r="L40" s="20">
        <v>-4557126</v>
      </c>
      <c r="M40" s="20">
        <v>-229600</v>
      </c>
      <c r="N40" s="20">
        <v>276234.82928596472</v>
      </c>
      <c r="O40" s="283">
        <v>-78675.734710492194</v>
      </c>
      <c r="P40" s="284">
        <v>-3.333435077980349</v>
      </c>
      <c r="R40" s="20">
        <v>137229600</v>
      </c>
      <c r="S40" s="20">
        <v>84830482.609999999</v>
      </c>
      <c r="T40" s="20">
        <v>2930295.2078571683</v>
      </c>
      <c r="U40" s="20">
        <v>36612404.42371875</v>
      </c>
      <c r="V40" s="20">
        <v>11650879.230079632</v>
      </c>
      <c r="W40" s="20">
        <v>605954.5758450171</v>
      </c>
      <c r="X40" s="283">
        <v>-599583.95249944925</v>
      </c>
      <c r="Y40" s="284">
        <v>-25.403946805332144</v>
      </c>
      <c r="AA40" s="415">
        <v>520908.21778895706</v>
      </c>
      <c r="AB40" s="416">
        <v>22.070511727351796</v>
      </c>
    </row>
    <row r="41" spans="1:28" x14ac:dyDescent="0.25">
      <c r="A41" s="20">
        <v>99</v>
      </c>
      <c r="B41" s="20" t="s">
        <v>34</v>
      </c>
      <c r="C41" s="20">
        <v>4</v>
      </c>
      <c r="D41" s="20">
        <v>1666</v>
      </c>
      <c r="E41" s="20">
        <v>3774153.9910566593</v>
      </c>
      <c r="F41" s="20">
        <v>2155811</v>
      </c>
      <c r="G41" s="20">
        <v>583971.76887752977</v>
      </c>
      <c r="H41" s="20">
        <v>395326.18766583543</v>
      </c>
      <c r="I41" s="20">
        <v>1119143.0519184743</v>
      </c>
      <c r="J41" s="20">
        <v>510896.02546724037</v>
      </c>
      <c r="K41" s="20">
        <v>-421755.13422744675</v>
      </c>
      <c r="L41" s="20">
        <v>-421929</v>
      </c>
      <c r="M41" s="20">
        <v>-25580</v>
      </c>
      <c r="N41" s="20">
        <v>13578.044520313384</v>
      </c>
      <c r="O41" s="283">
        <v>135307.95316528669</v>
      </c>
      <c r="P41" s="284">
        <v>81.217258802693095</v>
      </c>
      <c r="R41" s="20">
        <v>10640663</v>
      </c>
      <c r="S41" s="20">
        <v>4413978.25</v>
      </c>
      <c r="T41" s="20">
        <v>592989.28149875312</v>
      </c>
      <c r="U41" s="20">
        <v>3934383.0416813651</v>
      </c>
      <c r="V41" s="20">
        <v>1374512.414536885</v>
      </c>
      <c r="W41" s="20">
        <v>136462.76887752977</v>
      </c>
      <c r="X41" s="283">
        <v>-188337.2434054669</v>
      </c>
      <c r="Y41" s="284">
        <v>-113.04756506930786</v>
      </c>
      <c r="AA41" s="415">
        <v>323645.19657075359</v>
      </c>
      <c r="AB41" s="416">
        <v>194.26482387200096</v>
      </c>
    </row>
    <row r="42" spans="1:28" x14ac:dyDescent="0.25">
      <c r="A42" s="20">
        <v>102</v>
      </c>
      <c r="B42" s="20" t="s">
        <v>35</v>
      </c>
      <c r="C42" s="20">
        <v>4</v>
      </c>
      <c r="D42" s="20">
        <v>10091</v>
      </c>
      <c r="E42" s="20">
        <v>23980269.972348653</v>
      </c>
      <c r="F42" s="20">
        <v>13057661</v>
      </c>
      <c r="G42" s="20">
        <v>2285395.5302014644</v>
      </c>
      <c r="H42" s="20">
        <v>1273916.5602841526</v>
      </c>
      <c r="I42" s="20">
        <v>4964893.3481172882</v>
      </c>
      <c r="J42" s="20">
        <v>2442570.5272648297</v>
      </c>
      <c r="K42" s="20">
        <v>-1717161.6109617318</v>
      </c>
      <c r="L42" s="20">
        <v>602222</v>
      </c>
      <c r="M42" s="20">
        <v>-232500</v>
      </c>
      <c r="N42" s="20">
        <v>98070.831863799613</v>
      </c>
      <c r="O42" s="283">
        <v>-1205201.7855788507</v>
      </c>
      <c r="P42" s="284">
        <v>-119.43333520749684</v>
      </c>
      <c r="R42" s="20">
        <v>64867380</v>
      </c>
      <c r="S42" s="20">
        <v>30158553.289999999</v>
      </c>
      <c r="T42" s="20">
        <v>1910874.8404262289</v>
      </c>
      <c r="U42" s="20">
        <v>21317187.233505443</v>
      </c>
      <c r="V42" s="20">
        <v>6279598.3710623411</v>
      </c>
      <c r="W42" s="20">
        <v>2655117.5302014644</v>
      </c>
      <c r="X42" s="283">
        <v>-2546048.734804526</v>
      </c>
      <c r="Y42" s="284">
        <v>-252.30886282871131</v>
      </c>
      <c r="AA42" s="415">
        <v>1340846.9492256753</v>
      </c>
      <c r="AB42" s="416">
        <v>132.87552762121447</v>
      </c>
    </row>
    <row r="43" spans="1:28" x14ac:dyDescent="0.25">
      <c r="A43" s="20">
        <v>103</v>
      </c>
      <c r="B43" s="20" t="s">
        <v>36</v>
      </c>
      <c r="C43" s="20">
        <v>5</v>
      </c>
      <c r="D43" s="20">
        <v>2235</v>
      </c>
      <c r="E43" s="20">
        <v>5325405.4599796403</v>
      </c>
      <c r="F43" s="20">
        <v>2977683</v>
      </c>
      <c r="G43" s="20">
        <v>529273.88328360487</v>
      </c>
      <c r="H43" s="20">
        <v>263214.21878142358</v>
      </c>
      <c r="I43" s="20">
        <v>1234999.9646024909</v>
      </c>
      <c r="J43" s="20">
        <v>575185.86940283515</v>
      </c>
      <c r="K43" s="20">
        <v>-240227.97715382115</v>
      </c>
      <c r="L43" s="20">
        <v>-497301</v>
      </c>
      <c r="M43" s="20">
        <v>-28700</v>
      </c>
      <c r="N43" s="20">
        <v>19704.360426047875</v>
      </c>
      <c r="O43" s="283">
        <v>-491573.14063705876</v>
      </c>
      <c r="P43" s="284">
        <v>-219.94323965863927</v>
      </c>
      <c r="R43" s="20">
        <v>13849790</v>
      </c>
      <c r="S43" s="20">
        <v>6409959.2000000002</v>
      </c>
      <c r="T43" s="20">
        <v>394821.3281721354</v>
      </c>
      <c r="U43" s="20">
        <v>4834129.4963085568</v>
      </c>
      <c r="V43" s="20">
        <v>1498876.5791666247</v>
      </c>
      <c r="W43" s="20">
        <v>3272.8832836048678</v>
      </c>
      <c r="X43" s="283">
        <v>-708730.51306907833</v>
      </c>
      <c r="Y43" s="284">
        <v>-317.1053749749791</v>
      </c>
      <c r="AA43" s="415">
        <v>217157.37243201956</v>
      </c>
      <c r="AB43" s="416">
        <v>97.162135316339842</v>
      </c>
    </row>
    <row r="44" spans="1:28" x14ac:dyDescent="0.25">
      <c r="A44" s="20">
        <v>105</v>
      </c>
      <c r="B44" s="20" t="s">
        <v>37</v>
      </c>
      <c r="C44" s="20">
        <v>18</v>
      </c>
      <c r="D44" s="20">
        <v>2287</v>
      </c>
      <c r="E44" s="20">
        <v>5295867.1241712105</v>
      </c>
      <c r="F44" s="20">
        <v>2762850</v>
      </c>
      <c r="G44" s="20">
        <v>1104822.9944586516</v>
      </c>
      <c r="H44" s="20">
        <v>487813.0811817174</v>
      </c>
      <c r="I44" s="20">
        <v>1738005.4189003815</v>
      </c>
      <c r="J44" s="20">
        <v>627156.41833052901</v>
      </c>
      <c r="K44" s="20">
        <v>-247325.28861911048</v>
      </c>
      <c r="L44" s="20">
        <v>-490727</v>
      </c>
      <c r="M44" s="20">
        <v>-20000</v>
      </c>
      <c r="N44" s="20">
        <v>19700.305439433538</v>
      </c>
      <c r="O44" s="283">
        <v>686428.80552039202</v>
      </c>
      <c r="P44" s="284">
        <v>300.14377154367821</v>
      </c>
      <c r="R44" s="20">
        <v>17910032.299999997</v>
      </c>
      <c r="S44" s="20">
        <v>6082093.3525</v>
      </c>
      <c r="T44" s="20">
        <v>731719.62177257612</v>
      </c>
      <c r="U44" s="20">
        <v>9188569.1144145411</v>
      </c>
      <c r="V44" s="20">
        <v>1616301.4527449873</v>
      </c>
      <c r="W44" s="20">
        <v>594095.99445865164</v>
      </c>
      <c r="X44" s="283">
        <v>302747.23589076102</v>
      </c>
      <c r="Y44" s="284">
        <v>132.37745338467906</v>
      </c>
      <c r="AA44" s="415">
        <v>383681.56962963101</v>
      </c>
      <c r="AB44" s="416">
        <v>167.76631815899913</v>
      </c>
    </row>
    <row r="45" spans="1:28" x14ac:dyDescent="0.25">
      <c r="A45" s="20">
        <v>106</v>
      </c>
      <c r="B45" s="20" t="s">
        <v>38</v>
      </c>
      <c r="C45" s="20">
        <v>1</v>
      </c>
      <c r="D45" s="20">
        <v>46504</v>
      </c>
      <c r="E45" s="20">
        <v>112354552.3493591</v>
      </c>
      <c r="F45" s="20">
        <v>68632611</v>
      </c>
      <c r="G45" s="20">
        <v>12999473.886809174</v>
      </c>
      <c r="H45" s="20">
        <v>8477276.6106064431</v>
      </c>
      <c r="I45" s="20">
        <v>6927660.2625815812</v>
      </c>
      <c r="J45" s="20">
        <v>9890199.4317164924</v>
      </c>
      <c r="K45" s="20">
        <v>1505042.1968688683</v>
      </c>
      <c r="L45" s="20">
        <v>-2547575</v>
      </c>
      <c r="M45" s="20">
        <v>-1223000</v>
      </c>
      <c r="N45" s="20">
        <v>639946.17088500469</v>
      </c>
      <c r="O45" s="283">
        <v>-7052917.7898915261</v>
      </c>
      <c r="P45" s="284">
        <v>-151.66260514991239</v>
      </c>
      <c r="R45" s="20">
        <v>271198860.08000004</v>
      </c>
      <c r="S45" s="20">
        <v>180139595.89750001</v>
      </c>
      <c r="T45" s="20">
        <v>12715914.915909665</v>
      </c>
      <c r="U45" s="20">
        <v>43712626.784475461</v>
      </c>
      <c r="V45" s="20">
        <v>21895468.75226225</v>
      </c>
      <c r="W45" s="20">
        <v>9228898.886809174</v>
      </c>
      <c r="X45" s="283">
        <v>-3506354.8430435061</v>
      </c>
      <c r="Y45" s="284">
        <v>-75.398994560543315</v>
      </c>
      <c r="AA45" s="415">
        <v>-3546562.94684802</v>
      </c>
      <c r="AB45" s="416">
        <v>-76.26361058936908</v>
      </c>
    </row>
    <row r="46" spans="1:28" x14ac:dyDescent="0.25">
      <c r="A46" s="20">
        <v>108</v>
      </c>
      <c r="B46" s="20" t="s">
        <v>39</v>
      </c>
      <c r="C46" s="20">
        <v>6</v>
      </c>
      <c r="D46" s="20">
        <v>10510</v>
      </c>
      <c r="E46" s="20">
        <v>25445585.811654121</v>
      </c>
      <c r="F46" s="20">
        <v>16174752</v>
      </c>
      <c r="G46" s="20">
        <v>1991435.7209110048</v>
      </c>
      <c r="H46" s="20">
        <v>1017252.8373379871</v>
      </c>
      <c r="I46" s="20">
        <v>7024364.3298482532</v>
      </c>
      <c r="J46" s="20">
        <v>2277525.9656883837</v>
      </c>
      <c r="K46" s="20">
        <v>-1326901.6480741575</v>
      </c>
      <c r="L46" s="20">
        <v>-1176678</v>
      </c>
      <c r="M46" s="20">
        <v>40000</v>
      </c>
      <c r="N46" s="20">
        <v>108877.09170181619</v>
      </c>
      <c r="O46" s="283">
        <v>685042.48575916514</v>
      </c>
      <c r="P46" s="284">
        <v>65.180065248255488</v>
      </c>
      <c r="R46" s="20">
        <v>62977250</v>
      </c>
      <c r="S46" s="20">
        <v>35358480.039999999</v>
      </c>
      <c r="T46" s="20">
        <v>1525879.2560069808</v>
      </c>
      <c r="U46" s="20">
        <v>19119038.875221469</v>
      </c>
      <c r="V46" s="20">
        <v>5545678.8567352938</v>
      </c>
      <c r="W46" s="20">
        <v>854757.72091100481</v>
      </c>
      <c r="X46" s="283">
        <v>-573415.25112525374</v>
      </c>
      <c r="Y46" s="284">
        <v>-54.55901533066163</v>
      </c>
      <c r="AA46" s="415">
        <v>1258457.7368844189</v>
      </c>
      <c r="AB46" s="416">
        <v>119.73908057891711</v>
      </c>
    </row>
    <row r="47" spans="1:28" x14ac:dyDescent="0.25">
      <c r="A47" s="20">
        <v>109</v>
      </c>
      <c r="B47" s="20" t="s">
        <v>40</v>
      </c>
      <c r="C47" s="20">
        <v>5</v>
      </c>
      <c r="D47" s="20">
        <v>67532</v>
      </c>
      <c r="E47" s="20">
        <v>162917939.06540206</v>
      </c>
      <c r="F47" s="20">
        <v>106667058</v>
      </c>
      <c r="G47" s="20">
        <v>26294316.724858519</v>
      </c>
      <c r="H47" s="20">
        <v>10659149.425201464</v>
      </c>
      <c r="I47" s="20">
        <v>13269447.810960568</v>
      </c>
      <c r="J47" s="20">
        <v>15249399.460656501</v>
      </c>
      <c r="K47" s="20">
        <v>739924.64514770359</v>
      </c>
      <c r="L47" s="20">
        <v>-12145192</v>
      </c>
      <c r="M47" s="20">
        <v>-800000</v>
      </c>
      <c r="N47" s="20">
        <v>836917.20021598064</v>
      </c>
      <c r="O47" s="283">
        <v>-2146917.7983613014</v>
      </c>
      <c r="P47" s="284">
        <v>-31.791118260399536</v>
      </c>
      <c r="R47" s="20">
        <v>401523000</v>
      </c>
      <c r="S47" s="20">
        <v>252708813.12</v>
      </c>
      <c r="T47" s="20">
        <v>15988724.137802199</v>
      </c>
      <c r="U47" s="20">
        <v>85959305.433999076</v>
      </c>
      <c r="V47" s="20">
        <v>34581030.061638474</v>
      </c>
      <c r="W47" s="20">
        <v>13349124.724858519</v>
      </c>
      <c r="X47" s="283">
        <v>1063997.4782982469</v>
      </c>
      <c r="Y47" s="284">
        <v>15.755456351037239</v>
      </c>
      <c r="AA47" s="415">
        <v>-3210915.2766595483</v>
      </c>
      <c r="AB47" s="416">
        <v>-47.546574611436775</v>
      </c>
    </row>
    <row r="48" spans="1:28" x14ac:dyDescent="0.25">
      <c r="A48" s="20">
        <v>111</v>
      </c>
      <c r="B48" s="20" t="s">
        <v>41</v>
      </c>
      <c r="C48" s="20">
        <v>7</v>
      </c>
      <c r="D48" s="20">
        <v>18889</v>
      </c>
      <c r="E48" s="20">
        <v>43812468.104570672</v>
      </c>
      <c r="F48" s="20">
        <v>25319669</v>
      </c>
      <c r="G48" s="20">
        <v>6030210.5381753361</v>
      </c>
      <c r="H48" s="20">
        <v>2141490.0012219469</v>
      </c>
      <c r="I48" s="20">
        <v>3243275.2935053785</v>
      </c>
      <c r="J48" s="20">
        <v>4267729.7585791685</v>
      </c>
      <c r="K48" s="20">
        <v>2908820.6131579727</v>
      </c>
      <c r="L48" s="20">
        <v>-2273216</v>
      </c>
      <c r="M48" s="20">
        <v>2922000</v>
      </c>
      <c r="N48" s="20">
        <v>208093.35354588949</v>
      </c>
      <c r="O48" s="283">
        <v>955604.45361502469</v>
      </c>
      <c r="P48" s="284">
        <v>50.590526423581167</v>
      </c>
      <c r="R48" s="20">
        <v>118200800</v>
      </c>
      <c r="S48" s="20">
        <v>61886300.36999999</v>
      </c>
      <c r="T48" s="20">
        <v>3212235.0018329206</v>
      </c>
      <c r="U48" s="20">
        <v>40533294.645075008</v>
      </c>
      <c r="V48" s="20">
        <v>10362591.443158071</v>
      </c>
      <c r="W48" s="20">
        <v>6678994.5381753361</v>
      </c>
      <c r="X48" s="283">
        <v>4472615.9982413203</v>
      </c>
      <c r="Y48" s="284">
        <v>236.7841600000699</v>
      </c>
      <c r="AA48" s="415">
        <v>-3517011.5446262956</v>
      </c>
      <c r="AB48" s="416">
        <v>-186.19363357648874</v>
      </c>
    </row>
    <row r="49" spans="1:28" x14ac:dyDescent="0.25">
      <c r="A49" s="20">
        <v>139</v>
      </c>
      <c r="B49" s="20" t="s">
        <v>42</v>
      </c>
      <c r="C49" s="20">
        <v>17</v>
      </c>
      <c r="D49" s="20">
        <v>9862</v>
      </c>
      <c r="E49" s="20">
        <v>34065563.343968362</v>
      </c>
      <c r="F49" s="20">
        <v>12020462</v>
      </c>
      <c r="G49" s="20">
        <v>4087137.1894606673</v>
      </c>
      <c r="H49" s="20">
        <v>859461.47078402131</v>
      </c>
      <c r="I49" s="20">
        <v>12530512.061156861</v>
      </c>
      <c r="J49" s="20">
        <v>1993841.7812394998</v>
      </c>
      <c r="K49" s="20">
        <v>49804.37691213264</v>
      </c>
      <c r="L49" s="20">
        <v>-156486</v>
      </c>
      <c r="M49" s="20">
        <v>-214850</v>
      </c>
      <c r="N49" s="20">
        <v>87500.405896601485</v>
      </c>
      <c r="O49" s="283">
        <v>-2808180.0585185811</v>
      </c>
      <c r="P49" s="284">
        <v>-284.74752165063688</v>
      </c>
      <c r="R49" s="20">
        <v>67033887</v>
      </c>
      <c r="S49" s="20">
        <v>27416732.6875</v>
      </c>
      <c r="T49" s="20">
        <v>1289192.2061760321</v>
      </c>
      <c r="U49" s="20">
        <v>26474650.037274819</v>
      </c>
      <c r="V49" s="20">
        <v>4756452.1039380915</v>
      </c>
      <c r="W49" s="20">
        <v>3715801.1894606673</v>
      </c>
      <c r="X49" s="283">
        <v>-3381058.7756503969</v>
      </c>
      <c r="Y49" s="284">
        <v>-342.83702855915607</v>
      </c>
      <c r="AA49" s="415">
        <v>572878.71713181585</v>
      </c>
      <c r="AB49" s="416">
        <v>58.089506908519148</v>
      </c>
    </row>
    <row r="50" spans="1:28" x14ac:dyDescent="0.25">
      <c r="A50" s="20">
        <v>140</v>
      </c>
      <c r="B50" s="20" t="s">
        <v>43</v>
      </c>
      <c r="C50" s="20">
        <v>11</v>
      </c>
      <c r="D50" s="20">
        <v>21472</v>
      </c>
      <c r="E50" s="20">
        <v>58574056.216860965</v>
      </c>
      <c r="F50" s="20">
        <v>27262102</v>
      </c>
      <c r="G50" s="20">
        <v>5522854.7634604983</v>
      </c>
      <c r="H50" s="20">
        <v>3096160.1191478865</v>
      </c>
      <c r="I50" s="20">
        <v>8649011.7990242857</v>
      </c>
      <c r="J50" s="20">
        <v>4839287.6334489891</v>
      </c>
      <c r="K50" s="20">
        <v>4568580.150249199</v>
      </c>
      <c r="L50" s="20">
        <v>-1389634</v>
      </c>
      <c r="M50" s="20">
        <v>1263400</v>
      </c>
      <c r="N50" s="20">
        <v>222184.38159039911</v>
      </c>
      <c r="O50" s="283">
        <v>-4540109.3699397147</v>
      </c>
      <c r="P50" s="284">
        <v>-211.44324561939803</v>
      </c>
      <c r="R50" s="20">
        <v>138310560</v>
      </c>
      <c r="S50" s="20">
        <v>65900010.829999998</v>
      </c>
      <c r="T50" s="20">
        <v>4644240.1787218302</v>
      </c>
      <c r="U50" s="20">
        <v>48398486.268720508</v>
      </c>
      <c r="V50" s="20">
        <v>11930614.555253282</v>
      </c>
      <c r="W50" s="20">
        <v>5396620.7634604983</v>
      </c>
      <c r="X50" s="283">
        <v>-2040587.4038438797</v>
      </c>
      <c r="Y50" s="284">
        <v>-95.034808301223904</v>
      </c>
      <c r="AA50" s="415">
        <v>-2499521.966095835</v>
      </c>
      <c r="AB50" s="416">
        <v>-116.40843731817414</v>
      </c>
    </row>
    <row r="51" spans="1:28" x14ac:dyDescent="0.25">
      <c r="A51" s="20">
        <v>142</v>
      </c>
      <c r="B51" s="20" t="s">
        <v>44</v>
      </c>
      <c r="C51" s="20">
        <v>7</v>
      </c>
      <c r="D51" s="20">
        <v>6765</v>
      </c>
      <c r="E51" s="20">
        <v>15684811.118973505</v>
      </c>
      <c r="F51" s="20">
        <v>9227928</v>
      </c>
      <c r="G51" s="20">
        <v>2748818.5587018314</v>
      </c>
      <c r="H51" s="20">
        <v>834742.09148948756</v>
      </c>
      <c r="I51" s="20">
        <v>2879177.7779316795</v>
      </c>
      <c r="J51" s="20">
        <v>1583859.3489933903</v>
      </c>
      <c r="K51" s="20">
        <v>-468961.32647697919</v>
      </c>
      <c r="L51" s="20">
        <v>-868609</v>
      </c>
      <c r="M51" s="20">
        <v>3000</v>
      </c>
      <c r="N51" s="20">
        <v>68583.483160715477</v>
      </c>
      <c r="O51" s="283">
        <v>323727.81482661888</v>
      </c>
      <c r="P51" s="284">
        <v>47.853335524999096</v>
      </c>
      <c r="R51" s="20">
        <v>42494664</v>
      </c>
      <c r="S51" s="20">
        <v>21215097.149999999</v>
      </c>
      <c r="T51" s="20">
        <v>1252113.1372342315</v>
      </c>
      <c r="U51" s="20">
        <v>14453171.02403659</v>
      </c>
      <c r="V51" s="20">
        <v>3863600.7726551471</v>
      </c>
      <c r="W51" s="20">
        <v>1883209.5587018314</v>
      </c>
      <c r="X51" s="283">
        <v>172527.64262779057</v>
      </c>
      <c r="Y51" s="284">
        <v>25.502977476391806</v>
      </c>
      <c r="AA51" s="415">
        <v>151200.17219882831</v>
      </c>
      <c r="AB51" s="416">
        <v>22.350358048607291</v>
      </c>
    </row>
    <row r="52" spans="1:28" x14ac:dyDescent="0.25">
      <c r="A52" s="20">
        <v>143</v>
      </c>
      <c r="B52" s="20" t="s">
        <v>45</v>
      </c>
      <c r="C52" s="20">
        <v>6</v>
      </c>
      <c r="D52" s="20">
        <v>7003</v>
      </c>
      <c r="E52" s="20">
        <v>15731199.858047985</v>
      </c>
      <c r="F52" s="20">
        <v>9845580</v>
      </c>
      <c r="G52" s="20">
        <v>2746858.7573685623</v>
      </c>
      <c r="H52" s="20">
        <v>1123980.9196431574</v>
      </c>
      <c r="I52" s="20">
        <v>2889526.7454172983</v>
      </c>
      <c r="J52" s="20">
        <v>1729539.4703526115</v>
      </c>
      <c r="K52" s="20">
        <v>-693628.99811954482</v>
      </c>
      <c r="L52" s="20">
        <v>-738161</v>
      </c>
      <c r="M52" s="20">
        <v>-130000</v>
      </c>
      <c r="N52" s="20">
        <v>67899.922067999272</v>
      </c>
      <c r="O52" s="283">
        <v>1110395.9586821012</v>
      </c>
      <c r="P52" s="284">
        <v>158.56003979467388</v>
      </c>
      <c r="R52" s="20">
        <v>43670000</v>
      </c>
      <c r="S52" s="20">
        <v>21564495.580000002</v>
      </c>
      <c r="T52" s="20">
        <v>1685971.3794647362</v>
      </c>
      <c r="U52" s="20">
        <v>15170217.187230177</v>
      </c>
      <c r="V52" s="20">
        <v>4305704.0349779529</v>
      </c>
      <c r="W52" s="20">
        <v>1878697.7573685623</v>
      </c>
      <c r="X52" s="283">
        <v>935085.93904142827</v>
      </c>
      <c r="Y52" s="284">
        <v>133.52647994308558</v>
      </c>
      <c r="AA52" s="415">
        <v>175310.01964067295</v>
      </c>
      <c r="AB52" s="416">
        <v>25.033559851588311</v>
      </c>
    </row>
    <row r="53" spans="1:28" x14ac:dyDescent="0.25">
      <c r="A53" s="20">
        <v>145</v>
      </c>
      <c r="B53" s="20" t="s">
        <v>46</v>
      </c>
      <c r="C53" s="20">
        <v>14</v>
      </c>
      <c r="D53" s="20">
        <v>12187</v>
      </c>
      <c r="E53" s="20">
        <v>32999142.63115222</v>
      </c>
      <c r="F53" s="20">
        <v>16277485</v>
      </c>
      <c r="G53" s="20">
        <v>2404822.7240361553</v>
      </c>
      <c r="H53" s="20">
        <v>1017005.9049500687</v>
      </c>
      <c r="I53" s="20">
        <v>9988641.1676091626</v>
      </c>
      <c r="J53" s="20">
        <v>2682918.7859652657</v>
      </c>
      <c r="K53" s="20">
        <v>2052643.7988840081</v>
      </c>
      <c r="L53" s="20">
        <v>-261669</v>
      </c>
      <c r="M53" s="20">
        <v>-404500</v>
      </c>
      <c r="N53" s="20">
        <v>120896.97274584683</v>
      </c>
      <c r="O53" s="283">
        <v>879102.72303828597</v>
      </c>
      <c r="P53" s="284">
        <v>72.134464842724711</v>
      </c>
      <c r="R53" s="20">
        <v>72638160</v>
      </c>
      <c r="S53" s="20">
        <v>37635345.329999998</v>
      </c>
      <c r="T53" s="20">
        <v>1525508.857425103</v>
      </c>
      <c r="U53" s="20">
        <v>26292032.934828319</v>
      </c>
      <c r="V53" s="20">
        <v>6681600.5087161567</v>
      </c>
      <c r="W53" s="20">
        <v>1738653.7240361553</v>
      </c>
      <c r="X53" s="283">
        <v>1234981.3550057262</v>
      </c>
      <c r="Y53" s="284">
        <v>101.33596086040258</v>
      </c>
      <c r="AA53" s="415">
        <v>-355878.63196744025</v>
      </c>
      <c r="AB53" s="416">
        <v>-29.201496017677872</v>
      </c>
    </row>
    <row r="54" spans="1:28" x14ac:dyDescent="0.25">
      <c r="A54" s="20">
        <v>146</v>
      </c>
      <c r="B54" s="20" t="s">
        <v>47</v>
      </c>
      <c r="C54" s="20">
        <v>12</v>
      </c>
      <c r="D54" s="20">
        <v>4973</v>
      </c>
      <c r="E54" s="20">
        <v>14396640.200739488</v>
      </c>
      <c r="F54" s="20">
        <v>5636293</v>
      </c>
      <c r="G54" s="20">
        <v>1392613.1319465325</v>
      </c>
      <c r="H54" s="20">
        <v>1781566.4685013318</v>
      </c>
      <c r="I54" s="20">
        <v>3084546.5020349855</v>
      </c>
      <c r="J54" s="20">
        <v>1298094.8211286778</v>
      </c>
      <c r="K54" s="20">
        <v>553366.25226733566</v>
      </c>
      <c r="L54" s="20">
        <v>-203605</v>
      </c>
      <c r="M54" s="20">
        <v>254900</v>
      </c>
      <c r="N54" s="20">
        <v>46271.59300340464</v>
      </c>
      <c r="O54" s="283">
        <v>-552593.43185722083</v>
      </c>
      <c r="P54" s="284">
        <v>-111.11872749994386</v>
      </c>
      <c r="R54" s="20">
        <v>40080650</v>
      </c>
      <c r="S54" s="20">
        <v>13114548.619999999</v>
      </c>
      <c r="T54" s="20">
        <v>2672349.7027519974</v>
      </c>
      <c r="U54" s="20">
        <v>19006829.911724705</v>
      </c>
      <c r="V54" s="20">
        <v>3355198.066433154</v>
      </c>
      <c r="W54" s="20">
        <v>1443908.1319465325</v>
      </c>
      <c r="X54" s="283">
        <v>-487815.56714361161</v>
      </c>
      <c r="Y54" s="284">
        <v>-98.092814627711974</v>
      </c>
      <c r="AA54" s="415">
        <v>-64777.864713609219</v>
      </c>
      <c r="AB54" s="416">
        <v>-13.025912872231896</v>
      </c>
    </row>
    <row r="55" spans="1:28" x14ac:dyDescent="0.25">
      <c r="A55" s="20">
        <v>148</v>
      </c>
      <c r="B55" s="20" t="s">
        <v>48</v>
      </c>
      <c r="C55" s="20">
        <v>19</v>
      </c>
      <c r="D55" s="20">
        <v>6930</v>
      </c>
      <c r="E55" s="20">
        <v>24183394.960110705</v>
      </c>
      <c r="F55" s="20">
        <v>7875406</v>
      </c>
      <c r="G55" s="20">
        <v>4320579.8876189943</v>
      </c>
      <c r="H55" s="20">
        <v>1772493.806826547</v>
      </c>
      <c r="I55" s="20">
        <v>6758712.4164583543</v>
      </c>
      <c r="J55" s="20">
        <v>1656579.4853287982</v>
      </c>
      <c r="K55" s="20">
        <v>-188052.02006449728</v>
      </c>
      <c r="L55" s="20">
        <v>-542433</v>
      </c>
      <c r="M55" s="20">
        <v>782430</v>
      </c>
      <c r="N55" s="20">
        <v>82383.710431294938</v>
      </c>
      <c r="O55" s="283">
        <v>-1665294.6735112108</v>
      </c>
      <c r="P55" s="284">
        <v>-240.30226168992942</v>
      </c>
      <c r="R55" s="20">
        <v>55327513</v>
      </c>
      <c r="S55" s="20">
        <v>21889715.330000002</v>
      </c>
      <c r="T55" s="20">
        <v>2658740.7102398206</v>
      </c>
      <c r="U55" s="20">
        <v>22527192.96056091</v>
      </c>
      <c r="V55" s="20">
        <v>3859743.3606931986</v>
      </c>
      <c r="W55" s="20">
        <v>4560576.8876189943</v>
      </c>
      <c r="X55" s="283">
        <v>168456.24911292642</v>
      </c>
      <c r="Y55" s="284">
        <v>24.308261055256338</v>
      </c>
      <c r="AA55" s="415">
        <v>-1833750.9226241373</v>
      </c>
      <c r="AB55" s="416">
        <v>-264.61052274518573</v>
      </c>
    </row>
    <row r="56" spans="1:28" x14ac:dyDescent="0.25">
      <c r="A56" s="20">
        <v>149</v>
      </c>
      <c r="B56" s="20" t="s">
        <v>49</v>
      </c>
      <c r="C56" s="20">
        <v>1</v>
      </c>
      <c r="D56" s="20">
        <v>5403</v>
      </c>
      <c r="E56" s="20">
        <v>15649755.137694981</v>
      </c>
      <c r="F56" s="20">
        <v>9208012</v>
      </c>
      <c r="G56" s="20">
        <v>2894563.4389302256</v>
      </c>
      <c r="H56" s="20">
        <v>737624.96327038505</v>
      </c>
      <c r="I56" s="20">
        <v>2269108.9142887443</v>
      </c>
      <c r="J56" s="20">
        <v>1301514.3728376713</v>
      </c>
      <c r="K56" s="20">
        <v>145392.43450848389</v>
      </c>
      <c r="L56" s="20">
        <v>-1064327</v>
      </c>
      <c r="M56" s="20">
        <v>-66860</v>
      </c>
      <c r="N56" s="20">
        <v>74992.387218325355</v>
      </c>
      <c r="O56" s="283">
        <v>-149733.62664114684</v>
      </c>
      <c r="P56" s="284">
        <v>-27.713053237302766</v>
      </c>
      <c r="R56" s="20">
        <v>34352476</v>
      </c>
      <c r="S56" s="20">
        <v>22402903.762499999</v>
      </c>
      <c r="T56" s="20">
        <v>1106437.4449055775</v>
      </c>
      <c r="U56" s="20">
        <v>6215739.1954952106</v>
      </c>
      <c r="V56" s="20">
        <v>2857945.1048274576</v>
      </c>
      <c r="W56" s="20">
        <v>1763376.4389302256</v>
      </c>
      <c r="X56" s="283">
        <v>-6074.0533415302634</v>
      </c>
      <c r="Y56" s="284">
        <v>-1.1242001372441723</v>
      </c>
      <c r="AA56" s="415">
        <v>-143659.57329961658</v>
      </c>
      <c r="AB56" s="416">
        <v>-26.588853100058593</v>
      </c>
    </row>
    <row r="57" spans="1:28" x14ac:dyDescent="0.25">
      <c r="A57" s="20">
        <v>151</v>
      </c>
      <c r="B57" s="20" t="s">
        <v>50</v>
      </c>
      <c r="C57" s="20">
        <v>14</v>
      </c>
      <c r="D57" s="20">
        <v>1976</v>
      </c>
      <c r="E57" s="20">
        <v>4592008.7516055368</v>
      </c>
      <c r="F57" s="20">
        <v>2380105</v>
      </c>
      <c r="G57" s="20">
        <v>398376.27560428466</v>
      </c>
      <c r="H57" s="20">
        <v>470371.53196636558</v>
      </c>
      <c r="I57" s="20">
        <v>1325043.8361610684</v>
      </c>
      <c r="J57" s="20">
        <v>568380.98638046137</v>
      </c>
      <c r="K57" s="20">
        <v>-314147.09242060239</v>
      </c>
      <c r="L57" s="20">
        <v>-491554</v>
      </c>
      <c r="M57" s="20">
        <v>-15443</v>
      </c>
      <c r="N57" s="20">
        <v>16343.60314426663</v>
      </c>
      <c r="O57" s="283">
        <v>-254531.61076969188</v>
      </c>
      <c r="P57" s="284">
        <v>-128.8115439117874</v>
      </c>
      <c r="R57" s="20">
        <v>14577719</v>
      </c>
      <c r="S57" s="20">
        <v>5100949.9400000004</v>
      </c>
      <c r="T57" s="20">
        <v>705557.29794954835</v>
      </c>
      <c r="U57" s="20">
        <v>6690776.2013458423</v>
      </c>
      <c r="V57" s="20">
        <v>1544584.5582323261</v>
      </c>
      <c r="W57" s="20">
        <v>-108620.72439571534</v>
      </c>
      <c r="X57" s="283">
        <v>-644471.72686799802</v>
      </c>
      <c r="Y57" s="284">
        <v>-326.14965934615282</v>
      </c>
      <c r="AA57" s="415">
        <v>389940.11609830614</v>
      </c>
      <c r="AB57" s="416">
        <v>197.33811543436545</v>
      </c>
    </row>
    <row r="58" spans="1:28" x14ac:dyDescent="0.25">
      <c r="A58" s="20">
        <v>152</v>
      </c>
      <c r="B58" s="20" t="s">
        <v>51</v>
      </c>
      <c r="C58" s="20">
        <v>14</v>
      </c>
      <c r="D58" s="20">
        <v>4601</v>
      </c>
      <c r="E58" s="20">
        <v>12182950.396440793</v>
      </c>
      <c r="F58" s="20">
        <v>6056510</v>
      </c>
      <c r="G58" s="20">
        <v>817527.23835468723</v>
      </c>
      <c r="H58" s="20">
        <v>388885.3024362094</v>
      </c>
      <c r="I58" s="20">
        <v>3331538.9498110102</v>
      </c>
      <c r="J58" s="20">
        <v>1109559.5273002523</v>
      </c>
      <c r="K58" s="20">
        <v>535917.37272606103</v>
      </c>
      <c r="L58" s="20">
        <v>-158202</v>
      </c>
      <c r="M58" s="20">
        <v>-55000</v>
      </c>
      <c r="N58" s="20">
        <v>42703.203681640538</v>
      </c>
      <c r="O58" s="283">
        <v>-113510.80213093385</v>
      </c>
      <c r="P58" s="284">
        <v>-24.670898094095598</v>
      </c>
      <c r="R58" s="20">
        <v>29188511</v>
      </c>
      <c r="S58" s="20">
        <v>13585699.66</v>
      </c>
      <c r="T58" s="20">
        <v>583327.95365431404</v>
      </c>
      <c r="U58" s="20">
        <v>11345551.145034704</v>
      </c>
      <c r="V58" s="20">
        <v>2878370.1404363601</v>
      </c>
      <c r="W58" s="20">
        <v>604325.23835468723</v>
      </c>
      <c r="X58" s="283">
        <v>-191236.8625199385</v>
      </c>
      <c r="Y58" s="284">
        <v>-41.564195287967507</v>
      </c>
      <c r="AA58" s="415">
        <v>77726.060389004648</v>
      </c>
      <c r="AB58" s="416">
        <v>16.893297193871909</v>
      </c>
    </row>
    <row r="59" spans="1:28" x14ac:dyDescent="0.25">
      <c r="A59" s="20">
        <v>153</v>
      </c>
      <c r="B59" s="20" t="s">
        <v>52</v>
      </c>
      <c r="C59" s="20">
        <v>9</v>
      </c>
      <c r="D59" s="20">
        <v>26932</v>
      </c>
      <c r="E59" s="20">
        <v>72626059.736630619</v>
      </c>
      <c r="F59" s="20">
        <v>36404686</v>
      </c>
      <c r="G59" s="20">
        <v>11574489.062019313</v>
      </c>
      <c r="H59" s="20">
        <v>2177906.0774575211</v>
      </c>
      <c r="I59" s="20">
        <v>4543245.4625211665</v>
      </c>
      <c r="J59" s="20">
        <v>5801633.3281003041</v>
      </c>
      <c r="K59" s="20">
        <v>8582439.5324933566</v>
      </c>
      <c r="L59" s="20">
        <v>-1519499</v>
      </c>
      <c r="M59" s="20">
        <v>1550189</v>
      </c>
      <c r="N59" s="20">
        <v>321007.6205583273</v>
      </c>
      <c r="O59" s="283">
        <v>-3189962.6534806341</v>
      </c>
      <c r="P59" s="284">
        <v>-118.44507104859031</v>
      </c>
      <c r="R59" s="20">
        <v>169548498</v>
      </c>
      <c r="S59" s="20">
        <v>93375658.600000009</v>
      </c>
      <c r="T59" s="20">
        <v>3266859.1161862817</v>
      </c>
      <c r="U59" s="20">
        <v>51218222.411786973</v>
      </c>
      <c r="V59" s="20">
        <v>13318413.962029984</v>
      </c>
      <c r="W59" s="20">
        <v>11605179.062019313</v>
      </c>
      <c r="X59" s="283">
        <v>3235835.1520225704</v>
      </c>
      <c r="Y59" s="284">
        <v>120.14834219599622</v>
      </c>
      <c r="AA59" s="415">
        <v>-6425797.8055032045</v>
      </c>
      <c r="AB59" s="416">
        <v>-238.59341324458654</v>
      </c>
    </row>
    <row r="60" spans="1:28" x14ac:dyDescent="0.25">
      <c r="A60" s="20">
        <v>165</v>
      </c>
      <c r="B60" s="20" t="s">
        <v>53</v>
      </c>
      <c r="C60" s="20">
        <v>5</v>
      </c>
      <c r="D60" s="20">
        <v>16447</v>
      </c>
      <c r="E60" s="20">
        <v>40559075.92545215</v>
      </c>
      <c r="F60" s="20">
        <v>25374406</v>
      </c>
      <c r="G60" s="20">
        <v>3485533.0508826664</v>
      </c>
      <c r="H60" s="20">
        <v>1440264.285537346</v>
      </c>
      <c r="I60" s="20">
        <v>8151346.5091155423</v>
      </c>
      <c r="J60" s="20">
        <v>3460951.4092479274</v>
      </c>
      <c r="K60" s="20">
        <v>409319.79478026589</v>
      </c>
      <c r="L60" s="20">
        <v>-2294876</v>
      </c>
      <c r="M60" s="20">
        <v>-145300</v>
      </c>
      <c r="N60" s="20">
        <v>194809.13994003815</v>
      </c>
      <c r="O60" s="283">
        <v>-482621.73594836146</v>
      </c>
      <c r="P60" s="284">
        <v>-29.344058852578673</v>
      </c>
      <c r="R60" s="20">
        <v>94747531</v>
      </c>
      <c r="S60" s="20">
        <v>59888964.419999994</v>
      </c>
      <c r="T60" s="20">
        <v>2160396.4283060189</v>
      </c>
      <c r="U60" s="20">
        <v>22843662.385051683</v>
      </c>
      <c r="V60" s="20">
        <v>8066297.3846884863</v>
      </c>
      <c r="W60" s="20">
        <v>1045357.0508826664</v>
      </c>
      <c r="X60" s="283">
        <v>-742853.33107115328</v>
      </c>
      <c r="Y60" s="284">
        <v>-45.16649425859751</v>
      </c>
      <c r="AA60" s="415">
        <v>260231.59512279183</v>
      </c>
      <c r="AB60" s="416">
        <v>15.822435406018839</v>
      </c>
    </row>
    <row r="61" spans="1:28" x14ac:dyDescent="0.25">
      <c r="A61" s="20">
        <v>167</v>
      </c>
      <c r="B61" s="20" t="s">
        <v>54</v>
      </c>
      <c r="C61" s="20">
        <v>12</v>
      </c>
      <c r="D61" s="20">
        <v>76551</v>
      </c>
      <c r="E61" s="20">
        <v>183606422.60970363</v>
      </c>
      <c r="F61" s="20">
        <v>97221729</v>
      </c>
      <c r="G61" s="20">
        <v>20753108.957960915</v>
      </c>
      <c r="H61" s="20">
        <v>12652807.927961158</v>
      </c>
      <c r="I61" s="20">
        <v>24190184.044184454</v>
      </c>
      <c r="J61" s="20">
        <v>16516746.88641895</v>
      </c>
      <c r="K61" s="20">
        <v>6061415.9035769813</v>
      </c>
      <c r="L61" s="20">
        <v>-1788895</v>
      </c>
      <c r="M61" s="20">
        <v>1073000</v>
      </c>
      <c r="N61" s="20">
        <v>796039.79422360437</v>
      </c>
      <c r="O61" s="283">
        <v>-6130285.0953775942</v>
      </c>
      <c r="P61" s="284">
        <v>-80.081058318997719</v>
      </c>
      <c r="R61" s="20">
        <v>433653257</v>
      </c>
      <c r="S61" s="20">
        <v>234873250.47499999</v>
      </c>
      <c r="T61" s="20">
        <v>18979211.891941737</v>
      </c>
      <c r="U61" s="20">
        <v>119754596.44576007</v>
      </c>
      <c r="V61" s="20">
        <v>40187828.961426899</v>
      </c>
      <c r="W61" s="20">
        <v>20037213.957960915</v>
      </c>
      <c r="X61" s="283">
        <v>178844.73208963871</v>
      </c>
      <c r="Y61" s="284">
        <v>2.3362821137495096</v>
      </c>
      <c r="AA61" s="415">
        <v>-6309129.8274672329</v>
      </c>
      <c r="AB61" s="416">
        <v>-82.417340432747224</v>
      </c>
    </row>
    <row r="62" spans="1:28" x14ac:dyDescent="0.25">
      <c r="A62" s="20">
        <v>169</v>
      </c>
      <c r="B62" s="20" t="s">
        <v>55</v>
      </c>
      <c r="C62" s="20">
        <v>5</v>
      </c>
      <c r="D62" s="20">
        <v>5195</v>
      </c>
      <c r="E62" s="20">
        <v>11956986.370073132</v>
      </c>
      <c r="F62" s="20">
        <v>7484361</v>
      </c>
      <c r="G62" s="20">
        <v>934950.2854066696</v>
      </c>
      <c r="H62" s="20">
        <v>795808.11267233384</v>
      </c>
      <c r="I62" s="20">
        <v>2542544.8828807799</v>
      </c>
      <c r="J62" s="20">
        <v>1189568.8795112094</v>
      </c>
      <c r="K62" s="20">
        <v>189991.75214119779</v>
      </c>
      <c r="L62" s="20">
        <v>-1060803</v>
      </c>
      <c r="M62" s="20">
        <v>85450</v>
      </c>
      <c r="N62" s="20">
        <v>55756.500634138225</v>
      </c>
      <c r="O62" s="283">
        <v>260642.04317319766</v>
      </c>
      <c r="P62" s="284">
        <v>50.171711871645364</v>
      </c>
      <c r="R62" s="20">
        <v>29253210</v>
      </c>
      <c r="S62" s="20">
        <v>17171009.6875</v>
      </c>
      <c r="T62" s="20">
        <v>1193712.1690085006</v>
      </c>
      <c r="U62" s="20">
        <v>8436575.9426508285</v>
      </c>
      <c r="V62" s="20">
        <v>2915337.3311261488</v>
      </c>
      <c r="W62" s="20">
        <v>-40402.714593330398</v>
      </c>
      <c r="X62" s="283">
        <v>423022.41569215059</v>
      </c>
      <c r="Y62" s="284">
        <v>81.428761442184907</v>
      </c>
      <c r="AA62" s="415">
        <v>-162380.37251895294</v>
      </c>
      <c r="AB62" s="416">
        <v>-31.257049570539547</v>
      </c>
    </row>
    <row r="63" spans="1:28" x14ac:dyDescent="0.25">
      <c r="A63" s="20">
        <v>171</v>
      </c>
      <c r="B63" s="20" t="s">
        <v>56</v>
      </c>
      <c r="C63" s="20">
        <v>11</v>
      </c>
      <c r="D63" s="20">
        <v>4812</v>
      </c>
      <c r="E63" s="20">
        <v>11466849.952795558</v>
      </c>
      <c r="F63" s="20">
        <v>6428275</v>
      </c>
      <c r="G63" s="20">
        <v>1045083.8016792721</v>
      </c>
      <c r="H63" s="20">
        <v>999036.27270430664</v>
      </c>
      <c r="I63" s="20">
        <v>2229684.0429732851</v>
      </c>
      <c r="J63" s="20">
        <v>1186628.3583835512</v>
      </c>
      <c r="K63" s="20">
        <v>9739.571958655828</v>
      </c>
      <c r="L63" s="20">
        <v>-190952</v>
      </c>
      <c r="M63" s="20">
        <v>78946</v>
      </c>
      <c r="N63" s="20">
        <v>48611.044675663768</v>
      </c>
      <c r="O63" s="283">
        <v>368202.1395791769</v>
      </c>
      <c r="P63" s="284">
        <v>76.517485365581237</v>
      </c>
      <c r="R63" s="20">
        <v>30215304</v>
      </c>
      <c r="S63" s="20">
        <v>14720927.074999999</v>
      </c>
      <c r="T63" s="20">
        <v>1498554.40905646</v>
      </c>
      <c r="U63" s="20">
        <v>10201845.062997308</v>
      </c>
      <c r="V63" s="20">
        <v>3004935.2602185253</v>
      </c>
      <c r="W63" s="20">
        <v>933077.80167927209</v>
      </c>
      <c r="X63" s="283">
        <v>144035.60895156488</v>
      </c>
      <c r="Y63" s="284">
        <v>29.932587063916227</v>
      </c>
      <c r="AA63" s="415">
        <v>224166.53062761202</v>
      </c>
      <c r="AB63" s="416">
        <v>46.584898301665007</v>
      </c>
    </row>
    <row r="64" spans="1:28" x14ac:dyDescent="0.25">
      <c r="A64" s="20">
        <v>172</v>
      </c>
      <c r="B64" s="20" t="s">
        <v>57</v>
      </c>
      <c r="C64" s="20">
        <v>13</v>
      </c>
      <c r="D64" s="20">
        <v>4467</v>
      </c>
      <c r="E64" s="20">
        <v>10871668.645238683</v>
      </c>
      <c r="F64" s="20">
        <v>5213628</v>
      </c>
      <c r="G64" s="20">
        <v>1664018.033398818</v>
      </c>
      <c r="H64" s="20">
        <v>1032778.0521062524</v>
      </c>
      <c r="I64" s="20">
        <v>1693100.8643101139</v>
      </c>
      <c r="J64" s="20">
        <v>1168772.1633307615</v>
      </c>
      <c r="K64" s="20">
        <v>-547463.20400711324</v>
      </c>
      <c r="L64" s="20">
        <v>34650</v>
      </c>
      <c r="M64" s="20">
        <v>122900</v>
      </c>
      <c r="N64" s="20">
        <v>40887.641274489833</v>
      </c>
      <c r="O64" s="283">
        <v>-448397.09482536092</v>
      </c>
      <c r="P64" s="284">
        <v>-100.3799182505845</v>
      </c>
      <c r="R64" s="20">
        <v>32203839</v>
      </c>
      <c r="S64" s="20">
        <v>12092494.6</v>
      </c>
      <c r="T64" s="20">
        <v>1549167.0781593786</v>
      </c>
      <c r="U64" s="20">
        <v>12708803.918695897</v>
      </c>
      <c r="V64" s="20">
        <v>3010025.4003132936</v>
      </c>
      <c r="W64" s="20">
        <v>1821568.033398818</v>
      </c>
      <c r="X64" s="283">
        <v>-1021779.969432611</v>
      </c>
      <c r="Y64" s="284">
        <v>-228.73963945211798</v>
      </c>
      <c r="AA64" s="415">
        <v>573382.87460725009</v>
      </c>
      <c r="AB64" s="416">
        <v>128.35972120153349</v>
      </c>
    </row>
    <row r="65" spans="1:28" x14ac:dyDescent="0.25">
      <c r="A65" s="20">
        <v>176</v>
      </c>
      <c r="B65" s="20" t="s">
        <v>58</v>
      </c>
      <c r="C65" s="20">
        <v>12</v>
      </c>
      <c r="D65" s="20">
        <v>4709</v>
      </c>
      <c r="E65" s="20">
        <v>10972973.931925118</v>
      </c>
      <c r="F65" s="20">
        <v>4836649</v>
      </c>
      <c r="G65" s="20">
        <v>1175917.3683493761</v>
      </c>
      <c r="H65" s="20">
        <v>1096654.4459231568</v>
      </c>
      <c r="I65" s="20">
        <v>3092016.3528598561</v>
      </c>
      <c r="J65" s="20">
        <v>1181213.0481877807</v>
      </c>
      <c r="K65" s="20">
        <v>-820891.06444208871</v>
      </c>
      <c r="L65" s="20">
        <v>-263959</v>
      </c>
      <c r="M65" s="20">
        <v>465000</v>
      </c>
      <c r="N65" s="20">
        <v>38618.192002340817</v>
      </c>
      <c r="O65" s="283">
        <v>-171755.58904469572</v>
      </c>
      <c r="P65" s="284">
        <v>-36.473898714099747</v>
      </c>
      <c r="R65" s="20">
        <v>35704989</v>
      </c>
      <c r="S65" s="20">
        <v>11273107.2225</v>
      </c>
      <c r="T65" s="20">
        <v>1644981.6688847351</v>
      </c>
      <c r="U65" s="20">
        <v>17914534.990039915</v>
      </c>
      <c r="V65" s="20">
        <v>3151935.4683122169</v>
      </c>
      <c r="W65" s="20">
        <v>1376958.3683493761</v>
      </c>
      <c r="X65" s="283">
        <v>-343471.28191375732</v>
      </c>
      <c r="Y65" s="284">
        <v>-72.939325103792171</v>
      </c>
      <c r="AA65" s="415">
        <v>171715.6928690616</v>
      </c>
      <c r="AB65" s="416">
        <v>36.465426389692418</v>
      </c>
    </row>
    <row r="66" spans="1:28" x14ac:dyDescent="0.25">
      <c r="A66" s="20">
        <v>177</v>
      </c>
      <c r="B66" s="20" t="s">
        <v>59</v>
      </c>
      <c r="C66" s="20">
        <v>6</v>
      </c>
      <c r="D66" s="20">
        <v>1884</v>
      </c>
      <c r="E66" s="20">
        <v>4328751.952711504</v>
      </c>
      <c r="F66" s="20">
        <v>2421552</v>
      </c>
      <c r="G66" s="20">
        <v>505408.34194676031</v>
      </c>
      <c r="H66" s="20">
        <v>692155.29782978818</v>
      </c>
      <c r="I66" s="20">
        <v>770671.74754623813</v>
      </c>
      <c r="J66" s="20">
        <v>475296.43475133949</v>
      </c>
      <c r="K66" s="20">
        <v>-245523.21470728211</v>
      </c>
      <c r="L66" s="20">
        <v>-434688</v>
      </c>
      <c r="M66" s="20">
        <v>-20700</v>
      </c>
      <c r="N66" s="20">
        <v>19814.629225598954</v>
      </c>
      <c r="O66" s="283">
        <v>-144764.71611906169</v>
      </c>
      <c r="P66" s="284">
        <v>-76.839021294618732</v>
      </c>
      <c r="R66" s="20">
        <v>12002840</v>
      </c>
      <c r="S66" s="20">
        <v>5659301.7299999995</v>
      </c>
      <c r="T66" s="20">
        <v>1038232.9467446824</v>
      </c>
      <c r="U66" s="20">
        <v>3880625.5533951716</v>
      </c>
      <c r="V66" s="20">
        <v>1184780.9056477593</v>
      </c>
      <c r="W66" s="20">
        <v>50020.341946760309</v>
      </c>
      <c r="X66" s="283">
        <v>-189878.52226562612</v>
      </c>
      <c r="Y66" s="284">
        <v>-100.78477827262533</v>
      </c>
      <c r="AA66" s="415">
        <v>45113.806146564428</v>
      </c>
      <c r="AB66" s="416">
        <v>23.945756978006596</v>
      </c>
    </row>
    <row r="67" spans="1:28" x14ac:dyDescent="0.25">
      <c r="A67" s="20">
        <v>178</v>
      </c>
      <c r="B67" s="20" t="s">
        <v>60</v>
      </c>
      <c r="C67" s="20">
        <v>10</v>
      </c>
      <c r="D67" s="20">
        <v>6225</v>
      </c>
      <c r="E67" s="20">
        <v>16206221.609253861</v>
      </c>
      <c r="F67" s="20">
        <v>6944330</v>
      </c>
      <c r="G67" s="20">
        <v>1406802.0018768739</v>
      </c>
      <c r="H67" s="20">
        <v>1692045.2318424422</v>
      </c>
      <c r="I67" s="20">
        <v>2621817.7944269008</v>
      </c>
      <c r="J67" s="20">
        <v>1610700.6283192853</v>
      </c>
      <c r="K67" s="20">
        <v>1868524.9316384904</v>
      </c>
      <c r="L67" s="20">
        <v>-563524</v>
      </c>
      <c r="M67" s="20">
        <v>356831</v>
      </c>
      <c r="N67" s="20">
        <v>55700.310169064978</v>
      </c>
      <c r="O67" s="283">
        <v>-212993.71098080277</v>
      </c>
      <c r="P67" s="284">
        <v>-34.215857185671126</v>
      </c>
      <c r="R67" s="20">
        <v>42821688</v>
      </c>
      <c r="S67" s="20">
        <v>16172697.085000001</v>
      </c>
      <c r="T67" s="20">
        <v>2538067.8477636636</v>
      </c>
      <c r="U67" s="20">
        <v>19434138.213203855</v>
      </c>
      <c r="V67" s="20">
        <v>4257923.507384954</v>
      </c>
      <c r="W67" s="20">
        <v>1200109.0018768739</v>
      </c>
      <c r="X67" s="283">
        <v>781247.65522935241</v>
      </c>
      <c r="Y67" s="284">
        <v>125.50163136214496</v>
      </c>
      <c r="AA67" s="415">
        <v>-994241.36621015519</v>
      </c>
      <c r="AB67" s="416">
        <v>-159.71748854781609</v>
      </c>
    </row>
    <row r="68" spans="1:28" x14ac:dyDescent="0.25">
      <c r="A68" s="20">
        <v>179</v>
      </c>
      <c r="B68" s="20" t="s">
        <v>61</v>
      </c>
      <c r="C68" s="20">
        <v>13</v>
      </c>
      <c r="D68" s="20">
        <v>141305</v>
      </c>
      <c r="E68" s="20">
        <v>343465131.65794331</v>
      </c>
      <c r="F68" s="20">
        <v>184665785</v>
      </c>
      <c r="G68" s="20">
        <v>49771158.554271922</v>
      </c>
      <c r="H68" s="20">
        <v>16858100.600278493</v>
      </c>
      <c r="I68" s="20">
        <v>45483199.006464794</v>
      </c>
      <c r="J68" s="20">
        <v>29607836.130302049</v>
      </c>
      <c r="K68" s="20">
        <v>6821090.7156533869</v>
      </c>
      <c r="L68" s="20">
        <v>-21838499</v>
      </c>
      <c r="M68" s="20">
        <v>11093000</v>
      </c>
      <c r="N68" s="20">
        <v>1616446.6348355329</v>
      </c>
      <c r="O68" s="283">
        <v>-19387014.016137123</v>
      </c>
      <c r="P68" s="284">
        <v>-137.19977365370738</v>
      </c>
      <c r="R68" s="20">
        <v>767497000</v>
      </c>
      <c r="S68" s="20">
        <v>468599798.40000004</v>
      </c>
      <c r="T68" s="20">
        <v>25287150.900417738</v>
      </c>
      <c r="U68" s="20">
        <v>156702195.35855767</v>
      </c>
      <c r="V68" s="20">
        <v>69058533.703823075</v>
      </c>
      <c r="W68" s="20">
        <v>39025659.554271922</v>
      </c>
      <c r="X68" s="283">
        <v>-8823662.082929492</v>
      </c>
      <c r="Y68" s="284">
        <v>-62.444089614164341</v>
      </c>
      <c r="AA68" s="415">
        <v>-10563351.933207631</v>
      </c>
      <c r="AB68" s="416">
        <v>-74.755684039543056</v>
      </c>
    </row>
    <row r="69" spans="1:28" x14ac:dyDescent="0.25">
      <c r="A69" s="20">
        <v>181</v>
      </c>
      <c r="B69" s="20" t="s">
        <v>62</v>
      </c>
      <c r="C69" s="20">
        <v>4</v>
      </c>
      <c r="D69" s="20">
        <v>1809</v>
      </c>
      <c r="E69" s="20">
        <v>4460666.2907161536</v>
      </c>
      <c r="F69" s="20">
        <v>2342031</v>
      </c>
      <c r="G69" s="20">
        <v>654408.9518995753</v>
      </c>
      <c r="H69" s="20">
        <v>177887.69136918939</v>
      </c>
      <c r="I69" s="20">
        <v>1274631.5260072714</v>
      </c>
      <c r="J69" s="20">
        <v>496920.10920073104</v>
      </c>
      <c r="K69" s="20">
        <v>-376417.04322678276</v>
      </c>
      <c r="L69" s="20">
        <v>-415291</v>
      </c>
      <c r="M69" s="20">
        <v>-39325</v>
      </c>
      <c r="N69" s="20">
        <v>14467.956364898848</v>
      </c>
      <c r="O69" s="283">
        <v>-331352.09910127055</v>
      </c>
      <c r="P69" s="284">
        <v>-183.16865621960781</v>
      </c>
      <c r="R69" s="20">
        <v>11836840</v>
      </c>
      <c r="S69" s="20">
        <v>4869873.8500000006</v>
      </c>
      <c r="T69" s="20">
        <v>266831.53705378406</v>
      </c>
      <c r="U69" s="20">
        <v>4565227.4949741792</v>
      </c>
      <c r="V69" s="20">
        <v>1317158.1299608932</v>
      </c>
      <c r="W69" s="20">
        <v>199792.9518995753</v>
      </c>
      <c r="X69" s="283">
        <v>-617956.03611156717</v>
      </c>
      <c r="Y69" s="284">
        <v>-341.60090442872701</v>
      </c>
      <c r="AA69" s="415">
        <v>286603.93701029662</v>
      </c>
      <c r="AB69" s="416">
        <v>158.43224820911919</v>
      </c>
    </row>
    <row r="70" spans="1:28" x14ac:dyDescent="0.25">
      <c r="A70" s="20">
        <v>182</v>
      </c>
      <c r="B70" s="20" t="s">
        <v>63</v>
      </c>
      <c r="C70" s="20">
        <v>13</v>
      </c>
      <c r="D70" s="20">
        <v>20607</v>
      </c>
      <c r="E70" s="20">
        <v>48458400.879501492</v>
      </c>
      <c r="F70" s="20">
        <v>30058862</v>
      </c>
      <c r="G70" s="20">
        <v>5815691.8697266076</v>
      </c>
      <c r="H70" s="20">
        <v>6671467.2379816324</v>
      </c>
      <c r="I70" s="20">
        <v>2216408.0945909689</v>
      </c>
      <c r="J70" s="20">
        <v>4770983.8687551636</v>
      </c>
      <c r="K70" s="20">
        <v>-132643.5910624571</v>
      </c>
      <c r="L70" s="20">
        <v>-1912489</v>
      </c>
      <c r="M70" s="20">
        <v>1175770</v>
      </c>
      <c r="N70" s="20">
        <v>246662.32507002552</v>
      </c>
      <c r="O70" s="283">
        <v>452311.92556044459</v>
      </c>
      <c r="P70" s="284">
        <v>21.949431045782724</v>
      </c>
      <c r="R70" s="20">
        <v>134359613</v>
      </c>
      <c r="S70" s="20">
        <v>71336387.799999997</v>
      </c>
      <c r="T70" s="20">
        <v>10007200.856972449</v>
      </c>
      <c r="U70" s="20">
        <v>38038234.094227187</v>
      </c>
      <c r="V70" s="20">
        <v>11165948.224158838</v>
      </c>
      <c r="W70" s="20">
        <v>5078972.8697266076</v>
      </c>
      <c r="X70" s="283">
        <v>1267130.8450850844</v>
      </c>
      <c r="Y70" s="284">
        <v>61.490311306113675</v>
      </c>
      <c r="AA70" s="415">
        <v>-814818.91952463984</v>
      </c>
      <c r="AB70" s="416">
        <v>-39.540880260330951</v>
      </c>
    </row>
    <row r="71" spans="1:28" x14ac:dyDescent="0.25">
      <c r="A71" s="20">
        <v>186</v>
      </c>
      <c r="B71" s="20" t="s">
        <v>64</v>
      </c>
      <c r="C71" s="20">
        <v>1</v>
      </c>
      <c r="D71" s="20">
        <v>43410</v>
      </c>
      <c r="E71" s="20">
        <v>109472343.26018173</v>
      </c>
      <c r="F71" s="20">
        <v>68020798</v>
      </c>
      <c r="G71" s="20">
        <v>13946840.301898075</v>
      </c>
      <c r="H71" s="20">
        <v>2664968.6008586045</v>
      </c>
      <c r="I71" s="20">
        <v>10343491.39641232</v>
      </c>
      <c r="J71" s="20">
        <v>8596761.5082095452</v>
      </c>
      <c r="K71" s="20">
        <v>-2608715.5149867018</v>
      </c>
      <c r="L71" s="20">
        <v>-823418</v>
      </c>
      <c r="M71" s="20">
        <v>-303965</v>
      </c>
      <c r="N71" s="20">
        <v>623024.66066689568</v>
      </c>
      <c r="O71" s="283">
        <v>-9012557.3071229905</v>
      </c>
      <c r="P71" s="284">
        <v>-207.61477325784361</v>
      </c>
      <c r="R71" s="20">
        <v>245571511</v>
      </c>
      <c r="S71" s="20">
        <v>179373381.44500002</v>
      </c>
      <c r="T71" s="20">
        <v>3997452.9012879063</v>
      </c>
      <c r="U71" s="20">
        <v>21575702.058217607</v>
      </c>
      <c r="V71" s="20">
        <v>18107909.483064931</v>
      </c>
      <c r="W71" s="20">
        <v>12819457.301898075</v>
      </c>
      <c r="X71" s="283">
        <v>-9697607.8105314672</v>
      </c>
      <c r="Y71" s="284">
        <v>-223.39571090834986</v>
      </c>
      <c r="AA71" s="415">
        <v>685050.50340847671</v>
      </c>
      <c r="AB71" s="416">
        <v>15.780937650506258</v>
      </c>
    </row>
    <row r="72" spans="1:28" x14ac:dyDescent="0.25">
      <c r="A72" s="20">
        <v>202</v>
      </c>
      <c r="B72" s="20" t="s">
        <v>65</v>
      </c>
      <c r="C72" s="20">
        <v>2</v>
      </c>
      <c r="D72" s="20">
        <v>33458</v>
      </c>
      <c r="E72" s="20">
        <v>78745350.248023018</v>
      </c>
      <c r="F72" s="20">
        <v>51671517</v>
      </c>
      <c r="G72" s="20">
        <v>7014162.0712826243</v>
      </c>
      <c r="H72" s="20">
        <v>3317979.6739398623</v>
      </c>
      <c r="I72" s="20">
        <v>13107365.796403553</v>
      </c>
      <c r="J72" s="20">
        <v>6347575.6453156546</v>
      </c>
      <c r="K72" s="20">
        <v>-1089107.8975915043</v>
      </c>
      <c r="L72" s="20">
        <v>-2710044</v>
      </c>
      <c r="M72" s="20">
        <v>-900000</v>
      </c>
      <c r="N72" s="20">
        <v>476112.79207650386</v>
      </c>
      <c r="O72" s="283">
        <v>-1509789.1665963382</v>
      </c>
      <c r="P72" s="284">
        <v>-45.124907842558976</v>
      </c>
      <c r="R72" s="20">
        <v>185287908</v>
      </c>
      <c r="S72" s="20">
        <v>136125975.98250002</v>
      </c>
      <c r="T72" s="20">
        <v>4976969.510909793</v>
      </c>
      <c r="U72" s="20">
        <v>25085681.59084503</v>
      </c>
      <c r="V72" s="20">
        <v>13340742.126439922</v>
      </c>
      <c r="W72" s="20">
        <v>3404118.0712826243</v>
      </c>
      <c r="X72" s="283">
        <v>-2354420.7180226147</v>
      </c>
      <c r="Y72" s="284">
        <v>-70.369439835692944</v>
      </c>
      <c r="AA72" s="415">
        <v>844631.55142627656</v>
      </c>
      <c r="AB72" s="416">
        <v>25.244531993133975</v>
      </c>
    </row>
    <row r="73" spans="1:28" x14ac:dyDescent="0.25">
      <c r="A73" s="20">
        <v>204</v>
      </c>
      <c r="B73" s="20" t="s">
        <v>66</v>
      </c>
      <c r="C73" s="20">
        <v>11</v>
      </c>
      <c r="D73" s="20">
        <v>2990</v>
      </c>
      <c r="E73" s="20">
        <v>6034610.3799090255</v>
      </c>
      <c r="F73" s="20">
        <v>3468337</v>
      </c>
      <c r="G73" s="20">
        <v>1106357.783703282</v>
      </c>
      <c r="H73" s="20">
        <v>745445.68559179245</v>
      </c>
      <c r="I73" s="20">
        <v>1942934.2605407739</v>
      </c>
      <c r="J73" s="20">
        <v>763243.32512837346</v>
      </c>
      <c r="K73" s="20">
        <v>-926052.64263002726</v>
      </c>
      <c r="L73" s="20">
        <v>-536287</v>
      </c>
      <c r="M73" s="20">
        <v>112500</v>
      </c>
      <c r="N73" s="20">
        <v>24250.273223751334</v>
      </c>
      <c r="O73" s="283">
        <v>666118.30564892106</v>
      </c>
      <c r="P73" s="284">
        <v>222.78204202305051</v>
      </c>
      <c r="R73" s="20">
        <v>22645451</v>
      </c>
      <c r="S73" s="20">
        <v>7481706.4800000004</v>
      </c>
      <c r="T73" s="20">
        <v>1118168.5283876888</v>
      </c>
      <c r="U73" s="20">
        <v>10943330.928875517</v>
      </c>
      <c r="V73" s="20">
        <v>1993322.3708808029</v>
      </c>
      <c r="W73" s="20">
        <v>682570.78370328201</v>
      </c>
      <c r="X73" s="283">
        <v>-426351.90815271065</v>
      </c>
      <c r="Y73" s="284">
        <v>-142.59261142231125</v>
      </c>
      <c r="AA73" s="415">
        <v>1092470.2138016317</v>
      </c>
      <c r="AB73" s="416">
        <v>365.37465344536179</v>
      </c>
    </row>
    <row r="74" spans="1:28" x14ac:dyDescent="0.25">
      <c r="A74" s="20">
        <v>205</v>
      </c>
      <c r="B74" s="20" t="s">
        <v>67</v>
      </c>
      <c r="C74" s="20">
        <v>18</v>
      </c>
      <c r="D74" s="20">
        <v>36973</v>
      </c>
      <c r="E74" s="20">
        <v>120250583.26081735</v>
      </c>
      <c r="F74" s="20">
        <v>53356505</v>
      </c>
      <c r="G74" s="20">
        <v>10425403.362881664</v>
      </c>
      <c r="H74" s="20">
        <v>3327067.7057814556</v>
      </c>
      <c r="I74" s="20">
        <v>17638711.916510504</v>
      </c>
      <c r="J74" s="20">
        <v>7936349.804399956</v>
      </c>
      <c r="K74" s="20">
        <v>-6196831.2722019032</v>
      </c>
      <c r="L74" s="20">
        <v>27443706</v>
      </c>
      <c r="M74" s="20">
        <v>9752000</v>
      </c>
      <c r="N74" s="20">
        <v>406451.59549114702</v>
      </c>
      <c r="O74" s="283">
        <v>3838780.8520454764</v>
      </c>
      <c r="P74" s="284">
        <v>103.82659919523643</v>
      </c>
      <c r="R74" s="20">
        <v>265703000</v>
      </c>
      <c r="S74" s="20">
        <v>125206956.16999999</v>
      </c>
      <c r="T74" s="20">
        <v>4990601.5586721832</v>
      </c>
      <c r="U74" s="20">
        <v>68934619.666652977</v>
      </c>
      <c r="V74" s="20">
        <v>18853764.833393045</v>
      </c>
      <c r="W74" s="20">
        <v>47621109.36288166</v>
      </c>
      <c r="X74" s="283">
        <v>-95948.408400148153</v>
      </c>
      <c r="Y74" s="284">
        <v>-2.5950939442335801</v>
      </c>
      <c r="AA74" s="415">
        <v>3934729.2604456246</v>
      </c>
      <c r="AB74" s="416">
        <v>106.42169313947001</v>
      </c>
    </row>
    <row r="75" spans="1:28" x14ac:dyDescent="0.25">
      <c r="A75" s="20">
        <v>208</v>
      </c>
      <c r="B75" s="20" t="s">
        <v>68</v>
      </c>
      <c r="C75" s="20">
        <v>17</v>
      </c>
      <c r="D75" s="20">
        <v>12387</v>
      </c>
      <c r="E75" s="20">
        <v>34376542.142032452</v>
      </c>
      <c r="F75" s="20">
        <v>15192385</v>
      </c>
      <c r="G75" s="20">
        <v>4991797.6426535035</v>
      </c>
      <c r="H75" s="20">
        <v>1169733.3064002262</v>
      </c>
      <c r="I75" s="20">
        <v>10749497.597289275</v>
      </c>
      <c r="J75" s="20">
        <v>2917191.2947488315</v>
      </c>
      <c r="K75" s="20">
        <v>1255488.3613806868</v>
      </c>
      <c r="L75" s="20">
        <v>-641378</v>
      </c>
      <c r="M75" s="20">
        <v>293000</v>
      </c>
      <c r="N75" s="20">
        <v>112676.55677812549</v>
      </c>
      <c r="O75" s="283">
        <v>1663849.6172181964</v>
      </c>
      <c r="P75" s="284">
        <v>134.32224244919644</v>
      </c>
      <c r="R75" s="20">
        <v>75426710</v>
      </c>
      <c r="S75" s="20">
        <v>34987073.5</v>
      </c>
      <c r="T75" s="20">
        <v>1754599.9596003394</v>
      </c>
      <c r="U75" s="20">
        <v>28716741.177028622</v>
      </c>
      <c r="V75" s="20">
        <v>7321052.2952896636</v>
      </c>
      <c r="W75" s="20">
        <v>4643419.6426535035</v>
      </c>
      <c r="X75" s="283">
        <v>1996176.574572131</v>
      </c>
      <c r="Y75" s="284">
        <v>161.15093037637288</v>
      </c>
      <c r="AA75" s="415">
        <v>-332326.95735393465</v>
      </c>
      <c r="AB75" s="416">
        <v>-26.828687927176446</v>
      </c>
    </row>
    <row r="76" spans="1:28" x14ac:dyDescent="0.25">
      <c r="A76" s="20">
        <v>211</v>
      </c>
      <c r="B76" s="20" t="s">
        <v>69</v>
      </c>
      <c r="C76" s="20">
        <v>6</v>
      </c>
      <c r="D76" s="20">
        <v>31676</v>
      </c>
      <c r="E76" s="20">
        <v>88087973.30515261</v>
      </c>
      <c r="F76" s="20">
        <v>51842410</v>
      </c>
      <c r="G76" s="20">
        <v>6800920.4877949208</v>
      </c>
      <c r="H76" s="20">
        <v>2849444.3720475831</v>
      </c>
      <c r="I76" s="20">
        <v>17249741.219158411</v>
      </c>
      <c r="J76" s="20">
        <v>6452179.0057076495</v>
      </c>
      <c r="K76" s="20">
        <v>3940513.1613786104</v>
      </c>
      <c r="L76" s="20">
        <v>-4017642</v>
      </c>
      <c r="M76" s="20">
        <v>-293400</v>
      </c>
      <c r="N76" s="20">
        <v>400775.7628212939</v>
      </c>
      <c r="O76" s="283">
        <v>-2863031.2962441444</v>
      </c>
      <c r="P76" s="284">
        <v>-90.384874865644164</v>
      </c>
      <c r="R76" s="20">
        <v>178700614.31999999</v>
      </c>
      <c r="S76" s="20">
        <v>122905097.75999999</v>
      </c>
      <c r="T76" s="20">
        <v>4274166.5580713749</v>
      </c>
      <c r="U76" s="20">
        <v>34412954.058182247</v>
      </c>
      <c r="V76" s="20">
        <v>14433363.189356994</v>
      </c>
      <c r="W76" s="20">
        <v>2489878.4877949208</v>
      </c>
      <c r="X76" s="283">
        <v>-185154.26659446955</v>
      </c>
      <c r="Y76" s="284">
        <v>-5.8452540281118051</v>
      </c>
      <c r="AA76" s="415">
        <v>-2677877.0296496749</v>
      </c>
      <c r="AB76" s="416">
        <v>-84.539620837532354</v>
      </c>
    </row>
    <row r="77" spans="1:28" x14ac:dyDescent="0.25">
      <c r="A77" s="20">
        <v>213</v>
      </c>
      <c r="B77" s="20" t="s">
        <v>70</v>
      </c>
      <c r="C77" s="20">
        <v>10</v>
      </c>
      <c r="D77" s="20">
        <v>5452</v>
      </c>
      <c r="E77" s="20">
        <v>13809389.816563237</v>
      </c>
      <c r="F77" s="20">
        <v>6556681</v>
      </c>
      <c r="G77" s="20">
        <v>1766405.040670983</v>
      </c>
      <c r="H77" s="20">
        <v>1694510.0680816842</v>
      </c>
      <c r="I77" s="20">
        <v>1604568.5732399153</v>
      </c>
      <c r="J77" s="20">
        <v>1404963.0317562548</v>
      </c>
      <c r="K77" s="20">
        <v>129305.72874753567</v>
      </c>
      <c r="L77" s="20">
        <v>-503278</v>
      </c>
      <c r="M77" s="20">
        <v>100</v>
      </c>
      <c r="N77" s="20">
        <v>49556.371711239852</v>
      </c>
      <c r="O77" s="283">
        <v>-1106578.002355624</v>
      </c>
      <c r="P77" s="284">
        <v>-202.96735186273366</v>
      </c>
      <c r="R77" s="20">
        <v>38905000</v>
      </c>
      <c r="S77" s="20">
        <v>14672575.35</v>
      </c>
      <c r="T77" s="20">
        <v>2541765.1021225266</v>
      </c>
      <c r="U77" s="20">
        <v>16111227.896760348</v>
      </c>
      <c r="V77" s="20">
        <v>3606635.3878550986</v>
      </c>
      <c r="W77" s="20">
        <v>1263227.040670983</v>
      </c>
      <c r="X77" s="283">
        <v>-709569.22259104252</v>
      </c>
      <c r="Y77" s="284">
        <v>-130.14842674083684</v>
      </c>
      <c r="AA77" s="415">
        <v>-397008.77976458147</v>
      </c>
      <c r="AB77" s="416">
        <v>-72.818925121896825</v>
      </c>
    </row>
    <row r="78" spans="1:28" x14ac:dyDescent="0.25">
      <c r="A78" s="20">
        <v>214</v>
      </c>
      <c r="B78" s="20" t="s">
        <v>71</v>
      </c>
      <c r="C78" s="20">
        <v>4</v>
      </c>
      <c r="D78" s="20">
        <v>11471</v>
      </c>
      <c r="E78" s="20">
        <v>30917802.323385626</v>
      </c>
      <c r="F78" s="20">
        <v>15974317</v>
      </c>
      <c r="G78" s="20">
        <v>3334497.6598268752</v>
      </c>
      <c r="H78" s="20">
        <v>1577076.159735109</v>
      </c>
      <c r="I78" s="20">
        <v>5549244.6853885092</v>
      </c>
      <c r="J78" s="20">
        <v>2758831.2755241222</v>
      </c>
      <c r="K78" s="20">
        <v>-304603.29547244613</v>
      </c>
      <c r="L78" s="20">
        <v>567207</v>
      </c>
      <c r="M78" s="20">
        <v>843195</v>
      </c>
      <c r="N78" s="20">
        <v>111699.9284979369</v>
      </c>
      <c r="O78" s="283">
        <v>-506336.90988552198</v>
      </c>
      <c r="P78" s="284">
        <v>-44.140607609233889</v>
      </c>
      <c r="R78" s="20">
        <v>71909934.099999994</v>
      </c>
      <c r="S78" s="20">
        <v>35388693.515000001</v>
      </c>
      <c r="T78" s="20">
        <v>2365614.2396026636</v>
      </c>
      <c r="U78" s="20">
        <v>22323622.970651992</v>
      </c>
      <c r="V78" s="20">
        <v>6951335.3730634404</v>
      </c>
      <c r="W78" s="20">
        <v>4744899.6598268747</v>
      </c>
      <c r="X78" s="283">
        <v>-135768.34185501933</v>
      </c>
      <c r="Y78" s="284">
        <v>-11.835789543633453</v>
      </c>
      <c r="AA78" s="415">
        <v>-370568.56803050265</v>
      </c>
      <c r="AB78" s="416">
        <v>-32.304818065600443</v>
      </c>
    </row>
    <row r="79" spans="1:28" x14ac:dyDescent="0.25">
      <c r="A79" s="20">
        <v>216</v>
      </c>
      <c r="B79" s="20" t="s">
        <v>72</v>
      </c>
      <c r="C79" s="20">
        <v>13</v>
      </c>
      <c r="D79" s="20">
        <v>1353</v>
      </c>
      <c r="E79" s="20">
        <v>3919380.8841930879</v>
      </c>
      <c r="F79" s="20">
        <v>1353823</v>
      </c>
      <c r="G79" s="20">
        <v>419979.32133092382</v>
      </c>
      <c r="H79" s="20">
        <v>415467.94983549201</v>
      </c>
      <c r="I79" s="20">
        <v>1276379.1189654078</v>
      </c>
      <c r="J79" s="20">
        <v>361859.4621379528</v>
      </c>
      <c r="K79" s="20">
        <v>-12316.672571976529</v>
      </c>
      <c r="L79" s="20">
        <v>-314250</v>
      </c>
      <c r="M79" s="20">
        <v>19850</v>
      </c>
      <c r="N79" s="20">
        <v>10790.878911181857</v>
      </c>
      <c r="O79" s="283">
        <v>-387797.82558410615</v>
      </c>
      <c r="P79" s="284">
        <v>-286.62071366157141</v>
      </c>
      <c r="R79" s="20">
        <v>10611920</v>
      </c>
      <c r="S79" s="20">
        <v>3097811</v>
      </c>
      <c r="T79" s="20">
        <v>623201.92475323798</v>
      </c>
      <c r="U79" s="20">
        <v>5262262.4940671418</v>
      </c>
      <c r="V79" s="20">
        <v>958612.19351139292</v>
      </c>
      <c r="W79" s="20">
        <v>125579.32133092382</v>
      </c>
      <c r="X79" s="283">
        <v>-544453.06633730419</v>
      </c>
      <c r="Y79" s="284">
        <v>-402.40433579992919</v>
      </c>
      <c r="AA79" s="415">
        <v>156655.24075319804</v>
      </c>
      <c r="AB79" s="416">
        <v>115.78362213835776</v>
      </c>
    </row>
    <row r="80" spans="1:28" x14ac:dyDescent="0.25">
      <c r="A80" s="20">
        <v>217</v>
      </c>
      <c r="B80" s="20" t="s">
        <v>73</v>
      </c>
      <c r="C80" s="20">
        <v>16</v>
      </c>
      <c r="D80" s="20">
        <v>5502</v>
      </c>
      <c r="E80" s="20">
        <v>14080301.082323804</v>
      </c>
      <c r="F80" s="20">
        <v>7276531</v>
      </c>
      <c r="G80" s="20">
        <v>1151464.9483934438</v>
      </c>
      <c r="H80" s="20">
        <v>628327.93147927197</v>
      </c>
      <c r="I80" s="20">
        <v>4796888.81286282</v>
      </c>
      <c r="J80" s="20">
        <v>1264939.9658815679</v>
      </c>
      <c r="K80" s="20">
        <v>-324524.73634456802</v>
      </c>
      <c r="L80" s="20">
        <v>-31405</v>
      </c>
      <c r="M80" s="20">
        <v>28000</v>
      </c>
      <c r="N80" s="20">
        <v>50858.495049539575</v>
      </c>
      <c r="O80" s="283">
        <v>760780.33499826863</v>
      </c>
      <c r="P80" s="284">
        <v>138.27341603021966</v>
      </c>
      <c r="R80" s="20">
        <v>33748535</v>
      </c>
      <c r="S80" s="20">
        <v>16161028.535</v>
      </c>
      <c r="T80" s="20">
        <v>942491.89721890807</v>
      </c>
      <c r="U80" s="20">
        <v>12365228.729575586</v>
      </c>
      <c r="V80" s="20">
        <v>3229777.3993277061</v>
      </c>
      <c r="W80" s="20">
        <v>1148059.9483934438</v>
      </c>
      <c r="X80" s="283">
        <v>98051.50951564312</v>
      </c>
      <c r="Y80" s="284">
        <v>17.8210667967363</v>
      </c>
      <c r="AA80" s="415">
        <v>662728.82548262551</v>
      </c>
      <c r="AB80" s="416">
        <v>120.45234923348337</v>
      </c>
    </row>
    <row r="81" spans="1:28" x14ac:dyDescent="0.25">
      <c r="A81" s="20">
        <v>218</v>
      </c>
      <c r="B81" s="20" t="s">
        <v>74</v>
      </c>
      <c r="C81" s="20">
        <v>14</v>
      </c>
      <c r="D81" s="20">
        <v>1274</v>
      </c>
      <c r="E81" s="20">
        <v>2752369.0527856005</v>
      </c>
      <c r="F81" s="20">
        <v>1614351</v>
      </c>
      <c r="G81" s="20">
        <v>218347.22886671784</v>
      </c>
      <c r="H81" s="20">
        <v>190009.14343092922</v>
      </c>
      <c r="I81" s="20">
        <v>592552.52042721421</v>
      </c>
      <c r="J81" s="20">
        <v>370600.34892208816</v>
      </c>
      <c r="K81" s="20">
        <v>191697.4453098735</v>
      </c>
      <c r="L81" s="20">
        <v>-297390</v>
      </c>
      <c r="M81" s="20">
        <v>-22530</v>
      </c>
      <c r="N81" s="20">
        <v>10458.019218713382</v>
      </c>
      <c r="O81" s="283">
        <v>115726.65338993631</v>
      </c>
      <c r="P81" s="284">
        <v>90.837247558819712</v>
      </c>
      <c r="R81" s="20">
        <v>9152526</v>
      </c>
      <c r="S81" s="20">
        <v>3410864.82</v>
      </c>
      <c r="T81" s="20">
        <v>285013.71514639381</v>
      </c>
      <c r="U81" s="20">
        <v>4724957.9043450216</v>
      </c>
      <c r="V81" s="20">
        <v>1014849.5115274284</v>
      </c>
      <c r="W81" s="20">
        <v>-101572.77113328216</v>
      </c>
      <c r="X81" s="283">
        <v>181587.17988556251</v>
      </c>
      <c r="Y81" s="284">
        <v>142.53310823042582</v>
      </c>
      <c r="AA81" s="415">
        <v>-65860.526495626196</v>
      </c>
      <c r="AB81" s="416">
        <v>-51.69586067160612</v>
      </c>
    </row>
    <row r="82" spans="1:28" x14ac:dyDescent="0.25">
      <c r="A82" s="20">
        <v>224</v>
      </c>
      <c r="B82" s="20" t="s">
        <v>75</v>
      </c>
      <c r="C82" s="20">
        <v>1</v>
      </c>
      <c r="D82" s="20">
        <v>8778</v>
      </c>
      <c r="E82" s="20">
        <v>20560181.515452337</v>
      </c>
      <c r="F82" s="20">
        <v>11887250</v>
      </c>
      <c r="G82" s="20">
        <v>2146754.744985526</v>
      </c>
      <c r="H82" s="20">
        <v>735583.53585985943</v>
      </c>
      <c r="I82" s="20">
        <v>5012743.0044117626</v>
      </c>
      <c r="J82" s="20">
        <v>1876906.8879971681</v>
      </c>
      <c r="K82" s="20">
        <v>-312783.11198634264</v>
      </c>
      <c r="L82" s="20">
        <v>-566525</v>
      </c>
      <c r="M82" s="20">
        <v>-282892</v>
      </c>
      <c r="N82" s="20">
        <v>92478.420670495587</v>
      </c>
      <c r="O82" s="283">
        <v>29334.96648612991</v>
      </c>
      <c r="P82" s="284">
        <v>3.3418736028856131</v>
      </c>
      <c r="R82" s="20">
        <v>51702482</v>
      </c>
      <c r="S82" s="20">
        <v>28245821.979999997</v>
      </c>
      <c r="T82" s="20">
        <v>1103375.3037897891</v>
      </c>
      <c r="U82" s="20">
        <v>16135443.815372992</v>
      </c>
      <c r="V82" s="20">
        <v>4544742.0491445689</v>
      </c>
      <c r="W82" s="20">
        <v>1297337.744985526</v>
      </c>
      <c r="X82" s="283">
        <v>-375761.1067071259</v>
      </c>
      <c r="Y82" s="284">
        <v>-42.807143621226466</v>
      </c>
      <c r="AA82" s="415">
        <v>405096.07319325581</v>
      </c>
      <c r="AB82" s="416">
        <v>46.149017224112079</v>
      </c>
    </row>
    <row r="83" spans="1:28" x14ac:dyDescent="0.25">
      <c r="A83" s="20">
        <v>226</v>
      </c>
      <c r="B83" s="20" t="s">
        <v>76</v>
      </c>
      <c r="C83" s="20">
        <v>13</v>
      </c>
      <c r="D83" s="20">
        <v>4031</v>
      </c>
      <c r="E83" s="20">
        <v>9557227.641377721</v>
      </c>
      <c r="F83" s="20">
        <v>4715023</v>
      </c>
      <c r="G83" s="20">
        <v>1028609.483529106</v>
      </c>
      <c r="H83" s="20">
        <v>890822.78157767234</v>
      </c>
      <c r="I83" s="20">
        <v>2875495.4978877841</v>
      </c>
      <c r="J83" s="20">
        <v>988989.80101828719</v>
      </c>
      <c r="K83" s="20">
        <v>-4121.828415539966</v>
      </c>
      <c r="L83" s="20">
        <v>78083</v>
      </c>
      <c r="M83" s="20">
        <v>-58400</v>
      </c>
      <c r="N83" s="20">
        <v>34428.289102494993</v>
      </c>
      <c r="O83" s="283">
        <v>991702.38332208432</v>
      </c>
      <c r="P83" s="284">
        <v>246.01894897595741</v>
      </c>
      <c r="R83" s="20">
        <v>27338530</v>
      </c>
      <c r="S83" s="20">
        <v>10496578.75</v>
      </c>
      <c r="T83" s="20">
        <v>1336234.1723665085</v>
      </c>
      <c r="U83" s="20">
        <v>12676145.222174933</v>
      </c>
      <c r="V83" s="20">
        <v>2589369.0120055131</v>
      </c>
      <c r="W83" s="20">
        <v>1048292.483529106</v>
      </c>
      <c r="X83" s="283">
        <v>808089.64007605985</v>
      </c>
      <c r="Y83" s="284">
        <v>200.468776997286</v>
      </c>
      <c r="AA83" s="415">
        <v>183612.74324602447</v>
      </c>
      <c r="AB83" s="416">
        <v>45.550171978671415</v>
      </c>
    </row>
    <row r="84" spans="1:28" x14ac:dyDescent="0.25">
      <c r="A84" s="20">
        <v>230</v>
      </c>
      <c r="B84" s="20" t="s">
        <v>77</v>
      </c>
      <c r="C84" s="20">
        <v>4</v>
      </c>
      <c r="D84" s="20">
        <v>2390</v>
      </c>
      <c r="E84" s="20">
        <v>5909971.3514031842</v>
      </c>
      <c r="F84" s="20">
        <v>2344165</v>
      </c>
      <c r="G84" s="20">
        <v>642745.99391397194</v>
      </c>
      <c r="H84" s="20">
        <v>402687.82442097162</v>
      </c>
      <c r="I84" s="20">
        <v>1698053.0845158114</v>
      </c>
      <c r="J84" s="20">
        <v>647875.75853967271</v>
      </c>
      <c r="K84" s="20">
        <v>-355093.60104617057</v>
      </c>
      <c r="L84" s="20">
        <v>-440169</v>
      </c>
      <c r="M84" s="20">
        <v>262490</v>
      </c>
      <c r="N84" s="20">
        <v>18354.505634547935</v>
      </c>
      <c r="O84" s="283">
        <v>-688861.78542437963</v>
      </c>
      <c r="P84" s="284">
        <v>-288.22668846208353</v>
      </c>
      <c r="R84" s="20">
        <v>16358106</v>
      </c>
      <c r="S84" s="20">
        <v>5462559.1999999993</v>
      </c>
      <c r="T84" s="20">
        <v>604031.73663145746</v>
      </c>
      <c r="U84" s="20">
        <v>7038928.6025503874</v>
      </c>
      <c r="V84" s="20">
        <v>1778113.772637777</v>
      </c>
      <c r="W84" s="20">
        <v>465066.99391397194</v>
      </c>
      <c r="X84" s="283">
        <v>-1009405.6942664068</v>
      </c>
      <c r="Y84" s="284">
        <v>-422.34547877255517</v>
      </c>
      <c r="AA84" s="415">
        <v>320543.90884202719</v>
      </c>
      <c r="AB84" s="416">
        <v>134.11879031047164</v>
      </c>
    </row>
    <row r="85" spans="1:28" x14ac:dyDescent="0.25">
      <c r="A85" s="20">
        <v>231</v>
      </c>
      <c r="B85" s="20" t="s">
        <v>78</v>
      </c>
      <c r="C85" s="20">
        <v>15</v>
      </c>
      <c r="D85" s="20">
        <v>1262</v>
      </c>
      <c r="E85" s="20">
        <v>2925073.8695983198</v>
      </c>
      <c r="F85" s="20">
        <v>2306633</v>
      </c>
      <c r="G85" s="20">
        <v>827131.90900278662</v>
      </c>
      <c r="H85" s="20">
        <v>468500.18610971764</v>
      </c>
      <c r="I85" s="20">
        <v>-10227.523417402477</v>
      </c>
      <c r="J85" s="20">
        <v>340129.13764381636</v>
      </c>
      <c r="K85" s="20">
        <v>-636604.29207623634</v>
      </c>
      <c r="L85" s="20">
        <v>-207587</v>
      </c>
      <c r="M85" s="20">
        <v>-60000</v>
      </c>
      <c r="N85" s="20">
        <v>17236.094526792989</v>
      </c>
      <c r="O85" s="283">
        <v>120137.64219115488</v>
      </c>
      <c r="P85" s="284">
        <v>95.196229945447612</v>
      </c>
      <c r="R85" s="20">
        <v>9303996</v>
      </c>
      <c r="S85" s="20">
        <v>5189836.5200000005</v>
      </c>
      <c r="T85" s="20">
        <v>702750.27916457644</v>
      </c>
      <c r="U85" s="20">
        <v>1756377.0229626384</v>
      </c>
      <c r="V85" s="20">
        <v>757527.29949540109</v>
      </c>
      <c r="W85" s="20">
        <v>559544.90900278662</v>
      </c>
      <c r="X85" s="283">
        <v>-337959.96937459707</v>
      </c>
      <c r="Y85" s="284">
        <v>-267.79712311774728</v>
      </c>
      <c r="AA85" s="415">
        <v>458097.61156575195</v>
      </c>
      <c r="AB85" s="416">
        <v>362.99335306319489</v>
      </c>
    </row>
    <row r="86" spans="1:28" x14ac:dyDescent="0.25">
      <c r="A86" s="20">
        <v>232</v>
      </c>
      <c r="B86" s="20" t="s">
        <v>79</v>
      </c>
      <c r="C86" s="20">
        <v>14</v>
      </c>
      <c r="D86" s="20">
        <v>13375</v>
      </c>
      <c r="E86" s="20">
        <v>33412078.02885738</v>
      </c>
      <c r="F86" s="20">
        <v>17706572</v>
      </c>
      <c r="G86" s="20">
        <v>3305221.0540941185</v>
      </c>
      <c r="H86" s="20">
        <v>2288862.750690924</v>
      </c>
      <c r="I86" s="20">
        <v>8058191.6157727027</v>
      </c>
      <c r="J86" s="20">
        <v>3383666.8491430227</v>
      </c>
      <c r="K86" s="20">
        <v>-490591.06377051381</v>
      </c>
      <c r="L86" s="20">
        <v>-518770</v>
      </c>
      <c r="M86" s="20">
        <v>460000</v>
      </c>
      <c r="N86" s="20">
        <v>119050.61091754273</v>
      </c>
      <c r="O86" s="283">
        <v>900125.78799042106</v>
      </c>
      <c r="P86" s="284">
        <v>67.299124335732415</v>
      </c>
      <c r="R86" s="20">
        <v>87418372</v>
      </c>
      <c r="S86" s="20">
        <v>38094556.600000001</v>
      </c>
      <c r="T86" s="20">
        <v>3433294.1260363855</v>
      </c>
      <c r="U86" s="20">
        <v>33961981.992978424</v>
      </c>
      <c r="V86" s="20">
        <v>8790246.2403001841</v>
      </c>
      <c r="W86" s="20">
        <v>3246451.0540941185</v>
      </c>
      <c r="X86" s="283">
        <v>108158.01340910792</v>
      </c>
      <c r="Y86" s="284">
        <v>8.0865804418024609</v>
      </c>
      <c r="AA86" s="415">
        <v>791967.77458131313</v>
      </c>
      <c r="AB86" s="416">
        <v>59.212543893929954</v>
      </c>
    </row>
    <row r="87" spans="1:28" x14ac:dyDescent="0.25">
      <c r="A87" s="20">
        <v>233</v>
      </c>
      <c r="B87" s="20" t="s">
        <v>80</v>
      </c>
      <c r="C87" s="20">
        <v>14</v>
      </c>
      <c r="D87" s="20">
        <v>16022</v>
      </c>
      <c r="E87" s="20">
        <v>40854637.701524377</v>
      </c>
      <c r="F87" s="20">
        <v>21173947</v>
      </c>
      <c r="G87" s="20">
        <v>3703123.4934574282</v>
      </c>
      <c r="H87" s="20">
        <v>1989600.4421493341</v>
      </c>
      <c r="I87" s="20">
        <v>10712435.011447491</v>
      </c>
      <c r="J87" s="20">
        <v>3997853.153022334</v>
      </c>
      <c r="K87" s="20">
        <v>-1986240.421628189</v>
      </c>
      <c r="L87" s="20">
        <v>-599749</v>
      </c>
      <c r="M87" s="20">
        <v>-440800</v>
      </c>
      <c r="N87" s="20">
        <v>145648.53215227395</v>
      </c>
      <c r="O87" s="283">
        <v>-2158819.4909237102</v>
      </c>
      <c r="P87" s="284">
        <v>-134.74094937733804</v>
      </c>
      <c r="R87" s="20">
        <v>109887350</v>
      </c>
      <c r="S87" s="20">
        <v>46522268.887500003</v>
      </c>
      <c r="T87" s="20">
        <v>2984400.6632240014</v>
      </c>
      <c r="U87" s="20">
        <v>42801259.557797208</v>
      </c>
      <c r="V87" s="20">
        <v>10394682.299201064</v>
      </c>
      <c r="W87" s="20">
        <v>2662574.4934574282</v>
      </c>
      <c r="X87" s="283">
        <v>-4522164.098820284</v>
      </c>
      <c r="Y87" s="284">
        <v>-282.24716632257423</v>
      </c>
      <c r="AA87" s="415">
        <v>2363344.6078965738</v>
      </c>
      <c r="AB87" s="416">
        <v>147.50621694523616</v>
      </c>
    </row>
    <row r="88" spans="1:28" x14ac:dyDescent="0.25">
      <c r="A88" s="20">
        <v>235</v>
      </c>
      <c r="B88" s="20" t="s">
        <v>81</v>
      </c>
      <c r="C88" s="20">
        <v>1</v>
      </c>
      <c r="D88" s="20">
        <v>9615</v>
      </c>
      <c r="E88" s="20">
        <v>37972392.655312985</v>
      </c>
      <c r="F88" s="20">
        <v>16854457</v>
      </c>
      <c r="G88" s="20">
        <v>4620636.0762250535</v>
      </c>
      <c r="H88" s="20">
        <v>598302.70328794839</v>
      </c>
      <c r="I88" s="20">
        <v>3479117.5154599911</v>
      </c>
      <c r="J88" s="20">
        <v>2091159.3552563237</v>
      </c>
      <c r="K88" s="20">
        <v>7944559.4267021166</v>
      </c>
      <c r="L88" s="20">
        <v>2351928</v>
      </c>
      <c r="M88" s="20">
        <v>150000</v>
      </c>
      <c r="N88" s="20">
        <v>265059.75361647701</v>
      </c>
      <c r="O88" s="283">
        <v>382827.17523492128</v>
      </c>
      <c r="P88" s="284">
        <v>39.815618849185782</v>
      </c>
      <c r="R88" s="20">
        <v>69774287</v>
      </c>
      <c r="S88" s="20">
        <v>64496066.550000004</v>
      </c>
      <c r="T88" s="20">
        <v>897454.05493192258</v>
      </c>
      <c r="U88" s="20">
        <v>-3820899.7843575384</v>
      </c>
      <c r="V88" s="20">
        <v>3206002.7890298124</v>
      </c>
      <c r="W88" s="20">
        <v>7122564.0762250535</v>
      </c>
      <c r="X88" s="283">
        <v>2126900.685829252</v>
      </c>
      <c r="Y88" s="284">
        <v>221.2065195870257</v>
      </c>
      <c r="AA88" s="415">
        <v>-1744073.5105943307</v>
      </c>
      <c r="AB88" s="416">
        <v>-181.3909007378399</v>
      </c>
    </row>
    <row r="89" spans="1:28" x14ac:dyDescent="0.25">
      <c r="A89" s="20">
        <v>236</v>
      </c>
      <c r="B89" s="20" t="s">
        <v>82</v>
      </c>
      <c r="C89" s="20">
        <v>16</v>
      </c>
      <c r="D89" s="20">
        <v>4273</v>
      </c>
      <c r="E89" s="20">
        <v>12016152.070454281</v>
      </c>
      <c r="F89" s="20">
        <v>5966371</v>
      </c>
      <c r="G89" s="20">
        <v>853862.13375949895</v>
      </c>
      <c r="H89" s="20">
        <v>441617.98874417302</v>
      </c>
      <c r="I89" s="20">
        <v>3737183.357736527</v>
      </c>
      <c r="J89" s="20">
        <v>1026484.9863661171</v>
      </c>
      <c r="K89" s="20">
        <v>-29827.888147784204</v>
      </c>
      <c r="L89" s="20">
        <v>905768</v>
      </c>
      <c r="M89" s="20">
        <v>-207000</v>
      </c>
      <c r="N89" s="20">
        <v>38863.628401229398</v>
      </c>
      <c r="O89" s="283">
        <v>717171.13640548103</v>
      </c>
      <c r="P89" s="284">
        <v>167.83785078527524</v>
      </c>
      <c r="R89" s="20">
        <v>26627979</v>
      </c>
      <c r="S89" s="20">
        <v>12774738.98</v>
      </c>
      <c r="T89" s="20">
        <v>662426.98311625957</v>
      </c>
      <c r="U89" s="20">
        <v>9360634.404549377</v>
      </c>
      <c r="V89" s="20">
        <v>2646119.8409574316</v>
      </c>
      <c r="W89" s="20">
        <v>1552630.1337594991</v>
      </c>
      <c r="X89" s="283">
        <v>368571.34238256887</v>
      </c>
      <c r="Y89" s="284">
        <v>86.255872310453753</v>
      </c>
      <c r="AA89" s="415">
        <v>348599.79402291216</v>
      </c>
      <c r="AB89" s="416">
        <v>81.581978474821469</v>
      </c>
    </row>
    <row r="90" spans="1:28" x14ac:dyDescent="0.25">
      <c r="A90" s="20">
        <v>239</v>
      </c>
      <c r="B90" s="20" t="s">
        <v>83</v>
      </c>
      <c r="C90" s="20">
        <v>11</v>
      </c>
      <c r="D90" s="20">
        <v>2244</v>
      </c>
      <c r="E90" s="20">
        <v>5521375.1960801482</v>
      </c>
      <c r="F90" s="20">
        <v>2455913</v>
      </c>
      <c r="G90" s="20">
        <v>507877.1280063442</v>
      </c>
      <c r="H90" s="20">
        <v>685566.76924600452</v>
      </c>
      <c r="I90" s="20">
        <v>1566989.5288611068</v>
      </c>
      <c r="J90" s="20">
        <v>566840.09989190695</v>
      </c>
      <c r="K90" s="20">
        <v>967718.69246536004</v>
      </c>
      <c r="L90" s="20">
        <v>-466039</v>
      </c>
      <c r="M90" s="20">
        <v>152000</v>
      </c>
      <c r="N90" s="20">
        <v>20783.443218084045</v>
      </c>
      <c r="O90" s="283">
        <v>936274.46560865827</v>
      </c>
      <c r="P90" s="284">
        <v>417.23461034253933</v>
      </c>
      <c r="R90" s="20">
        <v>14810016</v>
      </c>
      <c r="S90" s="20">
        <v>5872184.1999999993</v>
      </c>
      <c r="T90" s="20">
        <v>1028350.1538690068</v>
      </c>
      <c r="U90" s="20">
        <v>7389314.3723268583</v>
      </c>
      <c r="V90" s="20">
        <v>1474033.7264873204</v>
      </c>
      <c r="W90" s="20">
        <v>193838.1280063442</v>
      </c>
      <c r="X90" s="283">
        <v>1147704.580689529</v>
      </c>
      <c r="Y90" s="284">
        <v>511.45480422884532</v>
      </c>
      <c r="AA90" s="415">
        <v>-211430.11508087069</v>
      </c>
      <c r="AB90" s="416">
        <v>-94.220193886306006</v>
      </c>
    </row>
    <row r="91" spans="1:28" x14ac:dyDescent="0.25">
      <c r="A91" s="20">
        <v>240</v>
      </c>
      <c r="B91" s="20" t="s">
        <v>84</v>
      </c>
      <c r="C91" s="20">
        <v>19</v>
      </c>
      <c r="D91" s="20">
        <v>21021</v>
      </c>
      <c r="E91" s="20">
        <v>46367983.446518257</v>
      </c>
      <c r="F91" s="20">
        <v>33635612</v>
      </c>
      <c r="G91" s="20">
        <v>6384391.2185310964</v>
      </c>
      <c r="H91" s="20">
        <v>802027.30848872627</v>
      </c>
      <c r="I91" s="20">
        <v>5119593.7802487779</v>
      </c>
      <c r="J91" s="20">
        <v>4628366.9397211634</v>
      </c>
      <c r="K91" s="20">
        <v>-7156345.0675332472</v>
      </c>
      <c r="L91" s="20">
        <v>1465218</v>
      </c>
      <c r="M91" s="20">
        <v>2506000</v>
      </c>
      <c r="N91" s="20">
        <v>237872.89433198716</v>
      </c>
      <c r="O91" s="283">
        <v>1254753.6272702366</v>
      </c>
      <c r="P91" s="284">
        <v>59.690482244909212</v>
      </c>
      <c r="R91" s="20">
        <v>139571358</v>
      </c>
      <c r="S91" s="20">
        <v>76258133.215000004</v>
      </c>
      <c r="T91" s="20">
        <v>1203040.9627330895</v>
      </c>
      <c r="U91" s="20">
        <v>37707221.923255235</v>
      </c>
      <c r="V91" s="20">
        <v>10895553.397624787</v>
      </c>
      <c r="W91" s="20">
        <v>10355609.218531096</v>
      </c>
      <c r="X91" s="283">
        <v>-3151799.2828557789</v>
      </c>
      <c r="Y91" s="284">
        <v>-149.93574439159786</v>
      </c>
      <c r="AA91" s="415">
        <v>4406552.9101260155</v>
      </c>
      <c r="AB91" s="416">
        <v>209.62622663650708</v>
      </c>
    </row>
    <row r="92" spans="1:28" x14ac:dyDescent="0.25">
      <c r="A92" s="20">
        <v>241</v>
      </c>
      <c r="B92" s="20" t="s">
        <v>85</v>
      </c>
      <c r="C92" s="20">
        <v>19</v>
      </c>
      <c r="D92" s="20">
        <v>8147</v>
      </c>
      <c r="E92" s="20">
        <v>19957488.270888768</v>
      </c>
      <c r="F92" s="20">
        <v>13011243</v>
      </c>
      <c r="G92" s="20">
        <v>3661034.4416437484</v>
      </c>
      <c r="H92" s="20">
        <v>816922.79518184962</v>
      </c>
      <c r="I92" s="20">
        <v>4099442.1811153516</v>
      </c>
      <c r="J92" s="20">
        <v>1831977.3164339284</v>
      </c>
      <c r="K92" s="20">
        <v>-2270713.5475071371</v>
      </c>
      <c r="L92" s="20">
        <v>-675844</v>
      </c>
      <c r="M92" s="20">
        <v>28200</v>
      </c>
      <c r="N92" s="20">
        <v>98971.75237693837</v>
      </c>
      <c r="O92" s="283">
        <v>643745.66835591197</v>
      </c>
      <c r="P92" s="284">
        <v>79.016284320107033</v>
      </c>
      <c r="R92" s="20">
        <v>50986000</v>
      </c>
      <c r="S92" s="20">
        <v>30503579.637499999</v>
      </c>
      <c r="T92" s="20">
        <v>1225384.1927727745</v>
      </c>
      <c r="U92" s="20">
        <v>11187600.664662948</v>
      </c>
      <c r="V92" s="20">
        <v>4071999.1712330971</v>
      </c>
      <c r="W92" s="20">
        <v>3013390.4416437484</v>
      </c>
      <c r="X92" s="283">
        <v>-984045.89218743145</v>
      </c>
      <c r="Y92" s="284">
        <v>-120.78628847274229</v>
      </c>
      <c r="AA92" s="415">
        <v>1627791.5605433434</v>
      </c>
      <c r="AB92" s="416">
        <v>199.80257279284933</v>
      </c>
    </row>
    <row r="93" spans="1:28" x14ac:dyDescent="0.25">
      <c r="A93" s="20">
        <v>244</v>
      </c>
      <c r="B93" s="20" t="s">
        <v>86</v>
      </c>
      <c r="C93" s="20">
        <v>17</v>
      </c>
      <c r="D93" s="20">
        <v>17923</v>
      </c>
      <c r="E93" s="20">
        <v>52592931.763379075</v>
      </c>
      <c r="F93" s="20">
        <v>26917756</v>
      </c>
      <c r="G93" s="20">
        <v>3559322.8828843078</v>
      </c>
      <c r="H93" s="20">
        <v>2252899.2529437025</v>
      </c>
      <c r="I93" s="20">
        <v>15677173.124040004</v>
      </c>
      <c r="J93" s="20">
        <v>3311387.197027022</v>
      </c>
      <c r="K93" s="20">
        <v>389719.14447849203</v>
      </c>
      <c r="L93" s="20">
        <v>-397046</v>
      </c>
      <c r="M93" s="20">
        <v>-730000</v>
      </c>
      <c r="N93" s="20">
        <v>223056.72565423316</v>
      </c>
      <c r="O93" s="283">
        <v>-1388663.4363513216</v>
      </c>
      <c r="P93" s="284">
        <v>-77.479408377577499</v>
      </c>
      <c r="R93" s="20">
        <v>103175241</v>
      </c>
      <c r="S93" s="20">
        <v>66135074.170000002</v>
      </c>
      <c r="T93" s="20">
        <v>3379348.8794155535</v>
      </c>
      <c r="U93" s="20">
        <v>22370935.365076389</v>
      </c>
      <c r="V93" s="20">
        <v>7190687.7108212244</v>
      </c>
      <c r="W93" s="20">
        <v>2432276.8828843078</v>
      </c>
      <c r="X93" s="283">
        <v>-1666917.9918025136</v>
      </c>
      <c r="Y93" s="284">
        <v>-93.004407286866794</v>
      </c>
      <c r="AA93" s="415">
        <v>278254.55545119196</v>
      </c>
      <c r="AB93" s="416">
        <v>15.524998909289291</v>
      </c>
    </row>
    <row r="94" spans="1:28" x14ac:dyDescent="0.25">
      <c r="A94" s="20">
        <v>245</v>
      </c>
      <c r="B94" s="20" t="s">
        <v>87</v>
      </c>
      <c r="C94" s="20">
        <v>1</v>
      </c>
      <c r="D94" s="20">
        <v>36254</v>
      </c>
      <c r="E94" s="20">
        <v>90817091.853165865</v>
      </c>
      <c r="F94" s="20">
        <v>52333132</v>
      </c>
      <c r="G94" s="20">
        <v>10198058.565045565</v>
      </c>
      <c r="H94" s="20">
        <v>4237257.1219194569</v>
      </c>
      <c r="I94" s="20">
        <v>8635488.8408319242</v>
      </c>
      <c r="J94" s="20">
        <v>7323075.5540783983</v>
      </c>
      <c r="K94" s="20">
        <v>5450898.7152512977</v>
      </c>
      <c r="L94" s="20">
        <v>-3360630</v>
      </c>
      <c r="M94" s="20">
        <v>300000</v>
      </c>
      <c r="N94" s="20">
        <v>519393.73961262213</v>
      </c>
      <c r="O94" s="283">
        <v>-5180417.316426605</v>
      </c>
      <c r="P94" s="284">
        <v>-142.89229647560558</v>
      </c>
      <c r="R94" s="20">
        <v>194590000</v>
      </c>
      <c r="S94" s="20">
        <v>144156079.80000001</v>
      </c>
      <c r="T94" s="20">
        <v>6355885.6828791853</v>
      </c>
      <c r="U94" s="20">
        <v>19511442.911380708</v>
      </c>
      <c r="V94" s="20">
        <v>15887764.248674234</v>
      </c>
      <c r="W94" s="20">
        <v>7137428.5650455654</v>
      </c>
      <c r="X94" s="283">
        <v>-1541398.7920202911</v>
      </c>
      <c r="Y94" s="284">
        <v>-42.516654493856983</v>
      </c>
      <c r="AA94" s="415">
        <v>-3639018.5244063139</v>
      </c>
      <c r="AB94" s="416">
        <v>-100.3756419817486</v>
      </c>
    </row>
    <row r="95" spans="1:28" x14ac:dyDescent="0.25">
      <c r="A95" s="20">
        <v>249</v>
      </c>
      <c r="B95" s="20" t="s">
        <v>88</v>
      </c>
      <c r="C95" s="20">
        <v>13</v>
      </c>
      <c r="D95" s="20">
        <v>9762</v>
      </c>
      <c r="E95" s="20">
        <v>26405995.636678956</v>
      </c>
      <c r="F95" s="20">
        <v>13586929</v>
      </c>
      <c r="G95" s="20">
        <v>2287149.0608913577</v>
      </c>
      <c r="H95" s="20">
        <v>1783754.4173560289</v>
      </c>
      <c r="I95" s="20">
        <v>4386758.3622073093</v>
      </c>
      <c r="J95" s="20">
        <v>2207638.0392854344</v>
      </c>
      <c r="K95" s="20">
        <v>1284951.1382950207</v>
      </c>
      <c r="L95" s="20">
        <v>-28801</v>
      </c>
      <c r="M95" s="20">
        <v>235570</v>
      </c>
      <c r="N95" s="20">
        <v>100042.859111022</v>
      </c>
      <c r="O95" s="283">
        <v>-562003.75953278691</v>
      </c>
      <c r="P95" s="284">
        <v>-57.570555166235089</v>
      </c>
      <c r="R95" s="20">
        <v>64333210</v>
      </c>
      <c r="S95" s="20">
        <v>30789578.490000002</v>
      </c>
      <c r="T95" s="20">
        <v>2675631.6260340433</v>
      </c>
      <c r="U95" s="20">
        <v>23771401.6429886</v>
      </c>
      <c r="V95" s="20">
        <v>5460420.2826951593</v>
      </c>
      <c r="W95" s="20">
        <v>2493918.0608913577</v>
      </c>
      <c r="X95" s="283">
        <v>857740.10260916501</v>
      </c>
      <c r="Y95" s="284">
        <v>87.865202070186953</v>
      </c>
      <c r="AA95" s="415">
        <v>-1419743.8621419519</v>
      </c>
      <c r="AB95" s="416">
        <v>-145.43575723642203</v>
      </c>
    </row>
    <row r="96" spans="1:28" x14ac:dyDescent="0.25">
      <c r="A96" s="20">
        <v>250</v>
      </c>
      <c r="B96" s="20" t="s">
        <v>89</v>
      </c>
      <c r="C96" s="20">
        <v>6</v>
      </c>
      <c r="D96" s="20">
        <v>1910</v>
      </c>
      <c r="E96" s="20">
        <v>5128398.9420940913</v>
      </c>
      <c r="F96" s="20">
        <v>2103995</v>
      </c>
      <c r="G96" s="20">
        <v>510153.34295106528</v>
      </c>
      <c r="H96" s="20">
        <v>453610.19677552558</v>
      </c>
      <c r="I96" s="20">
        <v>1256209.9112491768</v>
      </c>
      <c r="J96" s="20">
        <v>512868.73189608241</v>
      </c>
      <c r="K96" s="20">
        <v>-11788.66680823233</v>
      </c>
      <c r="L96" s="20">
        <v>-369711</v>
      </c>
      <c r="M96" s="20">
        <v>-80600</v>
      </c>
      <c r="N96" s="20">
        <v>14957.291712689035</v>
      </c>
      <c r="O96" s="283">
        <v>-738704.13431778457</v>
      </c>
      <c r="P96" s="284">
        <v>-386.75609126585579</v>
      </c>
      <c r="R96" s="20">
        <v>13580403</v>
      </c>
      <c r="S96" s="20">
        <v>4582481.58</v>
      </c>
      <c r="T96" s="20">
        <v>680415.29516328836</v>
      </c>
      <c r="U96" s="20">
        <v>6037372.7756433412</v>
      </c>
      <c r="V96" s="20">
        <v>1379555.4607625557</v>
      </c>
      <c r="W96" s="20">
        <v>59842.342951065279</v>
      </c>
      <c r="X96" s="283">
        <v>-840735.54547975026</v>
      </c>
      <c r="Y96" s="284">
        <v>-440.17567826164935</v>
      </c>
      <c r="AA96" s="415">
        <v>102031.41116196569</v>
      </c>
      <c r="AB96" s="416">
        <v>53.419586995793559</v>
      </c>
    </row>
    <row r="97" spans="1:28" x14ac:dyDescent="0.25">
      <c r="A97" s="20">
        <v>256</v>
      </c>
      <c r="B97" s="20" t="s">
        <v>90</v>
      </c>
      <c r="C97" s="20">
        <v>13</v>
      </c>
      <c r="D97" s="20">
        <v>1615</v>
      </c>
      <c r="E97" s="20">
        <v>4910964.188223091</v>
      </c>
      <c r="F97" s="20">
        <v>1659492</v>
      </c>
      <c r="G97" s="20">
        <v>374769.84119323426</v>
      </c>
      <c r="H97" s="20">
        <v>415495.66101214621</v>
      </c>
      <c r="I97" s="20">
        <v>2047640.206222879</v>
      </c>
      <c r="J97" s="20">
        <v>397186.33052401373</v>
      </c>
      <c r="K97" s="20">
        <v>-152472.36092147301</v>
      </c>
      <c r="L97" s="20">
        <v>171301</v>
      </c>
      <c r="M97" s="20">
        <v>43000</v>
      </c>
      <c r="N97" s="20">
        <v>13236.328632440949</v>
      </c>
      <c r="O97" s="283">
        <v>58684.81844015047</v>
      </c>
      <c r="P97" s="284">
        <v>36.337348879350138</v>
      </c>
      <c r="R97" s="20">
        <v>12214000</v>
      </c>
      <c r="S97" s="20">
        <v>3845769.13</v>
      </c>
      <c r="T97" s="20">
        <v>623243.49151821923</v>
      </c>
      <c r="U97" s="20">
        <v>5827253.6941082906</v>
      </c>
      <c r="V97" s="20">
        <v>1056212.3575664288</v>
      </c>
      <c r="W97" s="20">
        <v>589070.84119323432</v>
      </c>
      <c r="X97" s="283">
        <v>-272450.48561382666</v>
      </c>
      <c r="Y97" s="284">
        <v>-168.69999109215274</v>
      </c>
      <c r="AA97" s="415">
        <v>331135.30405397713</v>
      </c>
      <c r="AB97" s="416">
        <v>205.03733997150286</v>
      </c>
    </row>
    <row r="98" spans="1:28" x14ac:dyDescent="0.25">
      <c r="A98" s="20">
        <v>257</v>
      </c>
      <c r="B98" s="20" t="s">
        <v>91</v>
      </c>
      <c r="C98" s="20">
        <v>1</v>
      </c>
      <c r="D98" s="20">
        <v>39262</v>
      </c>
      <c r="E98" s="20">
        <v>117158196.02760829</v>
      </c>
      <c r="F98" s="20">
        <v>67980376</v>
      </c>
      <c r="G98" s="20">
        <v>11332151.791288331</v>
      </c>
      <c r="H98" s="20">
        <v>3446144.090347535</v>
      </c>
      <c r="I98" s="20">
        <v>22650311.506417397</v>
      </c>
      <c r="J98" s="20">
        <v>7856375.6025312189</v>
      </c>
      <c r="K98" s="20">
        <v>2218527.3144583935</v>
      </c>
      <c r="L98" s="20">
        <v>-2743988</v>
      </c>
      <c r="M98" s="20">
        <v>-1282698</v>
      </c>
      <c r="N98" s="20">
        <v>635713.10182914825</v>
      </c>
      <c r="O98" s="283">
        <v>-5065282.6207362711</v>
      </c>
      <c r="P98" s="284">
        <v>-129.01234325139501</v>
      </c>
      <c r="R98" s="20">
        <v>232993220</v>
      </c>
      <c r="S98" s="20">
        <v>181237301.48750001</v>
      </c>
      <c r="T98" s="20">
        <v>5169216.135521302</v>
      </c>
      <c r="U98" s="20">
        <v>19655911.224145111</v>
      </c>
      <c r="V98" s="20">
        <v>15747110.416817965</v>
      </c>
      <c r="W98" s="20">
        <v>7305465.7912883312</v>
      </c>
      <c r="X98" s="283">
        <v>-3878214.9447273016</v>
      </c>
      <c r="Y98" s="284">
        <v>-98.777824479835502</v>
      </c>
      <c r="AA98" s="415">
        <v>-1187067.6760089695</v>
      </c>
      <c r="AB98" s="416">
        <v>-30.234518771559511</v>
      </c>
    </row>
    <row r="99" spans="1:28" x14ac:dyDescent="0.25">
      <c r="A99" s="20">
        <v>260</v>
      </c>
      <c r="B99" s="20" t="s">
        <v>92</v>
      </c>
      <c r="C99" s="20">
        <v>12</v>
      </c>
      <c r="D99" s="20">
        <v>10358</v>
      </c>
      <c r="E99" s="20">
        <v>27539171.954832733</v>
      </c>
      <c r="F99" s="20">
        <v>11944090</v>
      </c>
      <c r="G99" s="20">
        <v>2726906.4239061563</v>
      </c>
      <c r="H99" s="20">
        <v>1404626.0294950658</v>
      </c>
      <c r="I99" s="20">
        <v>5681232.7787574949</v>
      </c>
      <c r="J99" s="20">
        <v>2554872.0514145051</v>
      </c>
      <c r="K99" s="20">
        <v>3091400.0655517103</v>
      </c>
      <c r="L99" s="20">
        <v>-803557</v>
      </c>
      <c r="M99" s="20">
        <v>359300</v>
      </c>
      <c r="N99" s="20">
        <v>90990.717389231912</v>
      </c>
      <c r="O99" s="283">
        <v>-489310.88831856847</v>
      </c>
      <c r="P99" s="284">
        <v>-47.23990039762198</v>
      </c>
      <c r="R99" s="20">
        <v>71816888.579999998</v>
      </c>
      <c r="S99" s="20">
        <v>27699063.189999998</v>
      </c>
      <c r="T99" s="20">
        <v>2106939.0442425986</v>
      </c>
      <c r="U99" s="20">
        <v>34420668.47795967</v>
      </c>
      <c r="V99" s="20">
        <v>6727391.17122884</v>
      </c>
      <c r="W99" s="20">
        <v>2282649.4239061563</v>
      </c>
      <c r="X99" s="283">
        <v>1419822.727337271</v>
      </c>
      <c r="Y99" s="284">
        <v>137.07498815768207</v>
      </c>
      <c r="AA99" s="415">
        <v>-1909133.6156558394</v>
      </c>
      <c r="AB99" s="416">
        <v>-184.31488855530407</v>
      </c>
    </row>
    <row r="100" spans="1:28" x14ac:dyDescent="0.25">
      <c r="A100" s="20">
        <v>261</v>
      </c>
      <c r="B100" s="20" t="s">
        <v>93</v>
      </c>
      <c r="C100" s="20">
        <v>19</v>
      </c>
      <c r="D100" s="20">
        <v>6436</v>
      </c>
      <c r="E100" s="20">
        <v>26298817.445648525</v>
      </c>
      <c r="F100" s="20">
        <v>8311894</v>
      </c>
      <c r="G100" s="20">
        <v>6812724.4645134592</v>
      </c>
      <c r="H100" s="20">
        <v>1538339.7492664899</v>
      </c>
      <c r="I100" s="20">
        <v>7188118.8076702747</v>
      </c>
      <c r="J100" s="20">
        <v>1804917.7741737012</v>
      </c>
      <c r="K100" s="20">
        <v>-1291818.6529965564</v>
      </c>
      <c r="L100" s="20">
        <v>289397</v>
      </c>
      <c r="M100" s="20">
        <v>1466430</v>
      </c>
      <c r="N100" s="20">
        <v>70020.835609061294</v>
      </c>
      <c r="O100" s="283">
        <v>-108793.46741209924</v>
      </c>
      <c r="P100" s="284">
        <v>-16.903894874471604</v>
      </c>
      <c r="R100" s="20">
        <v>54505110</v>
      </c>
      <c r="S100" s="20">
        <v>20207235.022500001</v>
      </c>
      <c r="T100" s="20">
        <v>2307509.6238997346</v>
      </c>
      <c r="U100" s="20">
        <v>19814677.993532054</v>
      </c>
      <c r="V100" s="20">
        <v>4119681.8612436256</v>
      </c>
      <c r="W100" s="20">
        <v>8568551.4645134583</v>
      </c>
      <c r="X100" s="283">
        <v>512545.96568887681</v>
      </c>
      <c r="Y100" s="284">
        <v>79.637347061665139</v>
      </c>
      <c r="AA100" s="415">
        <v>-621339.43310097605</v>
      </c>
      <c r="AB100" s="416">
        <v>-96.541241936136743</v>
      </c>
    </row>
    <row r="101" spans="1:28" x14ac:dyDescent="0.25">
      <c r="A101" s="20">
        <v>263</v>
      </c>
      <c r="B101" s="20" t="s">
        <v>94</v>
      </c>
      <c r="C101" s="20">
        <v>11</v>
      </c>
      <c r="D101" s="20">
        <v>8153</v>
      </c>
      <c r="E101" s="20">
        <v>20094434.430218883</v>
      </c>
      <c r="F101" s="20">
        <v>9708125</v>
      </c>
      <c r="G101" s="20">
        <v>1461718.7034243548</v>
      </c>
      <c r="H101" s="20">
        <v>1264321.4251288876</v>
      </c>
      <c r="I101" s="20">
        <v>6052413.9605738977</v>
      </c>
      <c r="J101" s="20">
        <v>2024454.46701452</v>
      </c>
      <c r="K101" s="20">
        <v>263004.2166481482</v>
      </c>
      <c r="L101" s="20">
        <v>-429070</v>
      </c>
      <c r="M101" s="20">
        <v>517060</v>
      </c>
      <c r="N101" s="20">
        <v>67109.210507741576</v>
      </c>
      <c r="O101" s="283">
        <v>834702.55307867005</v>
      </c>
      <c r="P101" s="284">
        <v>102.37980535737398</v>
      </c>
      <c r="R101" s="20">
        <v>57119264.759999998</v>
      </c>
      <c r="S101" s="20">
        <v>21213856.107499998</v>
      </c>
      <c r="T101" s="20">
        <v>1896482.1376933313</v>
      </c>
      <c r="U101" s="20">
        <v>27769883.799361303</v>
      </c>
      <c r="V101" s="20">
        <v>5398608.017781809</v>
      </c>
      <c r="W101" s="20">
        <v>1549708.7034243548</v>
      </c>
      <c r="X101" s="283">
        <v>709274.00576080382</v>
      </c>
      <c r="Y101" s="284">
        <v>86.995462499791955</v>
      </c>
      <c r="AA101" s="415">
        <v>125428.54731786624</v>
      </c>
      <c r="AB101" s="416">
        <v>15.384342857582023</v>
      </c>
    </row>
    <row r="102" spans="1:28" x14ac:dyDescent="0.25">
      <c r="A102" s="20">
        <v>265</v>
      </c>
      <c r="B102" s="20" t="s">
        <v>95</v>
      </c>
      <c r="C102" s="20">
        <v>13</v>
      </c>
      <c r="D102" s="20">
        <v>1103</v>
      </c>
      <c r="E102" s="20">
        <v>2834510.0227318956</v>
      </c>
      <c r="F102" s="20">
        <v>1165433</v>
      </c>
      <c r="G102" s="20">
        <v>418737.86887619854</v>
      </c>
      <c r="H102" s="20">
        <v>442866.89894058817</v>
      </c>
      <c r="I102" s="20">
        <v>942795.79766789149</v>
      </c>
      <c r="J102" s="20">
        <v>302657.39823298895</v>
      </c>
      <c r="K102" s="20">
        <v>-53666.959639876994</v>
      </c>
      <c r="L102" s="20">
        <v>-272666</v>
      </c>
      <c r="M102" s="20">
        <v>-28000</v>
      </c>
      <c r="N102" s="20">
        <v>8705.8248830049888</v>
      </c>
      <c r="O102" s="283">
        <v>92353.806228899863</v>
      </c>
      <c r="P102" s="284">
        <v>83.729652066092356</v>
      </c>
      <c r="R102" s="20">
        <v>8567980</v>
      </c>
      <c r="S102" s="20">
        <v>2518602.4975000001</v>
      </c>
      <c r="T102" s="20">
        <v>664300.34841088229</v>
      </c>
      <c r="U102" s="20">
        <v>4426272.4780797996</v>
      </c>
      <c r="V102" s="20">
        <v>794205.15872410475</v>
      </c>
      <c r="W102" s="20">
        <v>118071.86887619854</v>
      </c>
      <c r="X102" s="283">
        <v>-46527.648409014568</v>
      </c>
      <c r="Y102" s="284">
        <v>-42.182818140539048</v>
      </c>
      <c r="AA102" s="415">
        <v>138881.45463791443</v>
      </c>
      <c r="AB102" s="416">
        <v>125.9124702066314</v>
      </c>
    </row>
    <row r="103" spans="1:28" x14ac:dyDescent="0.25">
      <c r="A103" s="20">
        <v>271</v>
      </c>
      <c r="B103" s="20" t="s">
        <v>96</v>
      </c>
      <c r="C103" s="20">
        <v>4</v>
      </c>
      <c r="D103" s="20">
        <v>7226</v>
      </c>
      <c r="E103" s="20">
        <v>17033267.219016708</v>
      </c>
      <c r="F103" s="20">
        <v>10227720</v>
      </c>
      <c r="G103" s="20">
        <v>2367899.5544436425</v>
      </c>
      <c r="H103" s="20">
        <v>745558.10097238957</v>
      </c>
      <c r="I103" s="20">
        <v>2860203.2373821619</v>
      </c>
      <c r="J103" s="20">
        <v>1778716.1832040753</v>
      </c>
      <c r="K103" s="20">
        <v>-171562.24050243339</v>
      </c>
      <c r="L103" s="20">
        <v>-718579</v>
      </c>
      <c r="M103" s="20">
        <v>57200</v>
      </c>
      <c r="N103" s="20">
        <v>70878.372826099599</v>
      </c>
      <c r="O103" s="283">
        <v>184766.98930922896</v>
      </c>
      <c r="P103" s="284">
        <v>25.569746652259749</v>
      </c>
      <c r="R103" s="20">
        <v>45491531</v>
      </c>
      <c r="S103" s="20">
        <v>22674552.672499999</v>
      </c>
      <c r="T103" s="20">
        <v>1118337.1514585842</v>
      </c>
      <c r="U103" s="20">
        <v>15565362.015456215</v>
      </c>
      <c r="V103" s="20">
        <v>4470606.2576173935</v>
      </c>
      <c r="W103" s="20">
        <v>1706520.5544436425</v>
      </c>
      <c r="X103" s="283">
        <v>43847.651475831866</v>
      </c>
      <c r="Y103" s="284">
        <v>6.0680392299795001</v>
      </c>
      <c r="AA103" s="415">
        <v>140919.33783339709</v>
      </c>
      <c r="AB103" s="416">
        <v>19.501707422280251</v>
      </c>
    </row>
    <row r="104" spans="1:28" x14ac:dyDescent="0.25">
      <c r="A104" s="20">
        <v>272</v>
      </c>
      <c r="B104" s="20" t="s">
        <v>97</v>
      </c>
      <c r="C104" s="20">
        <v>16</v>
      </c>
      <c r="D104" s="20">
        <v>47657</v>
      </c>
      <c r="E104" s="20">
        <v>133648673.07194304</v>
      </c>
      <c r="F104" s="20">
        <v>72330254</v>
      </c>
      <c r="G104" s="20">
        <v>14928801.488761777</v>
      </c>
      <c r="H104" s="20">
        <v>11074068.873244802</v>
      </c>
      <c r="I104" s="20">
        <v>28559771.95616895</v>
      </c>
      <c r="J104" s="20">
        <v>10760481.990273522</v>
      </c>
      <c r="K104" s="20">
        <v>-3200844.6621352411</v>
      </c>
      <c r="L104" s="20">
        <v>-2096075</v>
      </c>
      <c r="M104" s="20">
        <v>1050000</v>
      </c>
      <c r="N104" s="20">
        <v>537534.46309512516</v>
      </c>
      <c r="O104" s="283">
        <v>295320.03746590018</v>
      </c>
      <c r="P104" s="284">
        <v>6.1967819515685036</v>
      </c>
      <c r="R104" s="20">
        <v>297630709</v>
      </c>
      <c r="S104" s="20">
        <v>164015867.74000001</v>
      </c>
      <c r="T104" s="20">
        <v>16611103.309867201</v>
      </c>
      <c r="U104" s="20">
        <v>77439395.563682854</v>
      </c>
      <c r="V104" s="20">
        <v>25059363.089183021</v>
      </c>
      <c r="W104" s="20">
        <v>13882726.488761777</v>
      </c>
      <c r="X104" s="283">
        <v>-622252.80850511789</v>
      </c>
      <c r="Y104" s="284">
        <v>-13.056902627213587</v>
      </c>
      <c r="AA104" s="415">
        <v>917572.84597101808</v>
      </c>
      <c r="AB104" s="416">
        <v>19.253684578782089</v>
      </c>
    </row>
    <row r="105" spans="1:28" x14ac:dyDescent="0.25">
      <c r="A105" s="20">
        <v>273</v>
      </c>
      <c r="B105" s="20" t="s">
        <v>98</v>
      </c>
      <c r="C105" s="20">
        <v>19</v>
      </c>
      <c r="D105" s="20">
        <v>3834</v>
      </c>
      <c r="E105" s="20">
        <v>13226618.575618774</v>
      </c>
      <c r="F105" s="20">
        <v>4367217</v>
      </c>
      <c r="G105" s="20">
        <v>3641454.2190050175</v>
      </c>
      <c r="H105" s="20">
        <v>549248.19886908575</v>
      </c>
      <c r="I105" s="20">
        <v>3247767.7207464101</v>
      </c>
      <c r="J105" s="20">
        <v>1036619.7124447336</v>
      </c>
      <c r="K105" s="20">
        <v>-345269.97140854999</v>
      </c>
      <c r="L105" s="20">
        <v>-119846</v>
      </c>
      <c r="M105" s="20">
        <v>-62000</v>
      </c>
      <c r="N105" s="20">
        <v>36926.561801466996</v>
      </c>
      <c r="O105" s="283">
        <v>-874501.13416060805</v>
      </c>
      <c r="P105" s="284">
        <v>-228.09106263969954</v>
      </c>
      <c r="R105" s="20">
        <v>30781694</v>
      </c>
      <c r="S105" s="20">
        <v>10771417</v>
      </c>
      <c r="T105" s="20">
        <v>823872.29830362869</v>
      </c>
      <c r="U105" s="20">
        <v>13588072.031095199</v>
      </c>
      <c r="V105" s="20">
        <v>2491530.7683679909</v>
      </c>
      <c r="W105" s="20">
        <v>3459608.2190050175</v>
      </c>
      <c r="X105" s="283">
        <v>352806.31677183509</v>
      </c>
      <c r="Y105" s="284">
        <v>92.020426909711816</v>
      </c>
      <c r="AA105" s="415">
        <v>-1227307.4509324431</v>
      </c>
      <c r="AB105" s="416">
        <v>-320.11148954941137</v>
      </c>
    </row>
    <row r="106" spans="1:28" x14ac:dyDescent="0.25">
      <c r="A106" s="20">
        <v>275</v>
      </c>
      <c r="B106" s="20" t="s">
        <v>99</v>
      </c>
      <c r="C106" s="20">
        <v>13</v>
      </c>
      <c r="D106" s="20">
        <v>2698</v>
      </c>
      <c r="E106" s="20">
        <v>7606466.2313626874</v>
      </c>
      <c r="F106" s="20">
        <v>3438162</v>
      </c>
      <c r="G106" s="20">
        <v>747167.49255560199</v>
      </c>
      <c r="H106" s="20">
        <v>549292.2899315356</v>
      </c>
      <c r="I106" s="20">
        <v>1686076.9555780494</v>
      </c>
      <c r="J106" s="20">
        <v>665676.39198908885</v>
      </c>
      <c r="K106" s="20">
        <v>414186.78927196038</v>
      </c>
      <c r="L106" s="20">
        <v>-105029</v>
      </c>
      <c r="M106" s="20">
        <v>54060</v>
      </c>
      <c r="N106" s="20">
        <v>23925.47469963826</v>
      </c>
      <c r="O106" s="283">
        <v>-132947.83733681403</v>
      </c>
      <c r="P106" s="284">
        <v>-49.276440821650866</v>
      </c>
      <c r="R106" s="20">
        <v>18399750</v>
      </c>
      <c r="S106" s="20">
        <v>7490862.5999999996</v>
      </c>
      <c r="T106" s="20">
        <v>823938.43489730346</v>
      </c>
      <c r="U106" s="20">
        <v>7931118.9078073371</v>
      </c>
      <c r="V106" s="20">
        <v>1722046.4663546768</v>
      </c>
      <c r="W106" s="20">
        <v>696198.49255560199</v>
      </c>
      <c r="X106" s="283">
        <v>264414.9016149193</v>
      </c>
      <c r="Y106" s="284">
        <v>98.004040628213232</v>
      </c>
      <c r="AA106" s="415">
        <v>-397362.73895173334</v>
      </c>
      <c r="AB106" s="416">
        <v>-147.28048144986408</v>
      </c>
    </row>
    <row r="107" spans="1:28" x14ac:dyDescent="0.25">
      <c r="A107" s="20">
        <v>276</v>
      </c>
      <c r="B107" s="20" t="s">
        <v>100</v>
      </c>
      <c r="C107" s="20">
        <v>12</v>
      </c>
      <c r="D107" s="20">
        <v>14849</v>
      </c>
      <c r="E107" s="20">
        <v>41906731.135988183</v>
      </c>
      <c r="F107" s="20">
        <v>19908759</v>
      </c>
      <c r="G107" s="20">
        <v>2838699.4706408889</v>
      </c>
      <c r="H107" s="20">
        <v>1342864.7725747672</v>
      </c>
      <c r="I107" s="20">
        <v>14155250.833474949</v>
      </c>
      <c r="J107" s="20">
        <v>2845958.8519103061</v>
      </c>
      <c r="K107" s="20">
        <v>1906190.1984301668</v>
      </c>
      <c r="L107" s="20">
        <v>-1276383</v>
      </c>
      <c r="M107" s="20">
        <v>-775000</v>
      </c>
      <c r="N107" s="20">
        <v>159556.04795376095</v>
      </c>
      <c r="O107" s="283">
        <v>-800834.96100334078</v>
      </c>
      <c r="P107" s="284">
        <v>-53.931911980829739</v>
      </c>
      <c r="R107" s="20">
        <v>79492880</v>
      </c>
      <c r="S107" s="20">
        <v>48095869.794999994</v>
      </c>
      <c r="T107" s="20">
        <v>2014297.158862151</v>
      </c>
      <c r="U107" s="20">
        <v>21638822.479768835</v>
      </c>
      <c r="V107" s="20">
        <v>6670097.3224592861</v>
      </c>
      <c r="W107" s="20">
        <v>787316.4706408889</v>
      </c>
      <c r="X107" s="283">
        <v>-286476.77326886356</v>
      </c>
      <c r="Y107" s="284">
        <v>-19.292664372608495</v>
      </c>
      <c r="AA107" s="415">
        <v>-514358.18773447722</v>
      </c>
      <c r="AB107" s="416">
        <v>-34.63924760822124</v>
      </c>
    </row>
    <row r="108" spans="1:28" x14ac:dyDescent="0.25">
      <c r="A108" s="20">
        <v>280</v>
      </c>
      <c r="B108" s="20" t="s">
        <v>101</v>
      </c>
      <c r="C108" s="20">
        <v>15</v>
      </c>
      <c r="D108" s="20">
        <v>2122</v>
      </c>
      <c r="E108" s="20">
        <v>6397058.9545559548</v>
      </c>
      <c r="F108" s="20">
        <v>2526464</v>
      </c>
      <c r="G108" s="20">
        <v>719023.8830263369</v>
      </c>
      <c r="H108" s="20">
        <v>361553.66793027322</v>
      </c>
      <c r="I108" s="20">
        <v>1799808.2605786538</v>
      </c>
      <c r="J108" s="20">
        <v>587572.72164812125</v>
      </c>
      <c r="K108" s="20">
        <v>-253911.81316917256</v>
      </c>
      <c r="L108" s="20">
        <v>-331601</v>
      </c>
      <c r="M108" s="20">
        <v>-29000</v>
      </c>
      <c r="N108" s="20">
        <v>17415.851897291563</v>
      </c>
      <c r="O108" s="283">
        <v>-999733.38264445122</v>
      </c>
      <c r="P108" s="284">
        <v>-471.12789003037284</v>
      </c>
      <c r="R108" s="20">
        <v>14838250</v>
      </c>
      <c r="S108" s="20">
        <v>5495653.0899999999</v>
      </c>
      <c r="T108" s="20">
        <v>542330.50189540978</v>
      </c>
      <c r="U108" s="20">
        <v>5966463.0722661912</v>
      </c>
      <c r="V108" s="20">
        <v>1576930.1940723269</v>
      </c>
      <c r="W108" s="20">
        <v>358422.8830263369</v>
      </c>
      <c r="X108" s="283">
        <v>-898450.25873973593</v>
      </c>
      <c r="Y108" s="284">
        <v>-423.39785991504993</v>
      </c>
      <c r="AA108" s="415">
        <v>-101283.12390471529</v>
      </c>
      <c r="AB108" s="416">
        <v>-47.730030115322947</v>
      </c>
    </row>
    <row r="109" spans="1:28" x14ac:dyDescent="0.25">
      <c r="A109" s="20">
        <v>284</v>
      </c>
      <c r="B109" s="20" t="s">
        <v>102</v>
      </c>
      <c r="C109" s="20">
        <v>2</v>
      </c>
      <c r="D109" s="20">
        <v>2340</v>
      </c>
      <c r="E109" s="20">
        <v>6806995.5554859787</v>
      </c>
      <c r="F109" s="20">
        <v>2499318</v>
      </c>
      <c r="G109" s="20">
        <v>449413.98697489232</v>
      </c>
      <c r="H109" s="20">
        <v>414042.7875802762</v>
      </c>
      <c r="I109" s="20">
        <v>1148085.2642762729</v>
      </c>
      <c r="J109" s="20">
        <v>565398.31801271276</v>
      </c>
      <c r="K109" s="20">
        <v>437927.41264441836</v>
      </c>
      <c r="L109" s="20">
        <v>701760</v>
      </c>
      <c r="M109" s="20">
        <v>14000</v>
      </c>
      <c r="N109" s="20">
        <v>21609.32738073498</v>
      </c>
      <c r="O109" s="283">
        <v>-555440.45861667115</v>
      </c>
      <c r="P109" s="284">
        <v>-237.36771735755178</v>
      </c>
      <c r="R109" s="20">
        <v>15584000</v>
      </c>
      <c r="S109" s="20">
        <v>6200727</v>
      </c>
      <c r="T109" s="20">
        <v>621064.18137041433</v>
      </c>
      <c r="U109" s="20">
        <v>5956651.1694746334</v>
      </c>
      <c r="V109" s="20">
        <v>1488819.5370238139</v>
      </c>
      <c r="W109" s="20">
        <v>1165173.9869748922</v>
      </c>
      <c r="X109" s="283">
        <v>-151564.12515624613</v>
      </c>
      <c r="Y109" s="284">
        <v>-64.770993656515444</v>
      </c>
      <c r="AA109" s="415">
        <v>-403876.33346042503</v>
      </c>
      <c r="AB109" s="416">
        <v>-172.59672370103632</v>
      </c>
    </row>
    <row r="110" spans="1:28" x14ac:dyDescent="0.25">
      <c r="A110" s="20">
        <v>285</v>
      </c>
      <c r="B110" s="20" t="s">
        <v>103</v>
      </c>
      <c r="C110" s="20">
        <v>8</v>
      </c>
      <c r="D110" s="20">
        <v>52883</v>
      </c>
      <c r="E110" s="20">
        <v>120620560.67931363</v>
      </c>
      <c r="F110" s="20">
        <v>85173428</v>
      </c>
      <c r="G110" s="20">
        <v>14752295.263888469</v>
      </c>
      <c r="H110" s="20">
        <v>6345594.7952461028</v>
      </c>
      <c r="I110" s="20">
        <v>15048641.189026063</v>
      </c>
      <c r="J110" s="20">
        <v>11444620.402156722</v>
      </c>
      <c r="K110" s="20">
        <v>-7133239.5762948319</v>
      </c>
      <c r="L110" s="20">
        <v>-1134236</v>
      </c>
      <c r="M110" s="20">
        <v>385002</v>
      </c>
      <c r="N110" s="20">
        <v>632086.76886018994</v>
      </c>
      <c r="O110" s="283">
        <v>4893632.1635690928</v>
      </c>
      <c r="P110" s="284">
        <v>92.536962040146975</v>
      </c>
      <c r="R110" s="20">
        <v>344215061.36000001</v>
      </c>
      <c r="S110" s="20">
        <v>196324741.45499998</v>
      </c>
      <c r="T110" s="20">
        <v>9518392.1928691547</v>
      </c>
      <c r="U110" s="20">
        <v>101212086.60315478</v>
      </c>
      <c r="V110" s="20">
        <v>26236435.036449205</v>
      </c>
      <c r="W110" s="20">
        <v>14003061.263888469</v>
      </c>
      <c r="X110" s="283">
        <v>3079655.1913615465</v>
      </c>
      <c r="Y110" s="284">
        <v>58.235258804559997</v>
      </c>
      <c r="AA110" s="415">
        <v>1813976.9722075462</v>
      </c>
      <c r="AB110" s="416">
        <v>34.301703235586977</v>
      </c>
    </row>
    <row r="111" spans="1:28" x14ac:dyDescent="0.25">
      <c r="A111" s="20">
        <v>286</v>
      </c>
      <c r="B111" s="20" t="s">
        <v>104</v>
      </c>
      <c r="C111" s="20">
        <v>8</v>
      </c>
      <c r="D111" s="20">
        <v>83177</v>
      </c>
      <c r="E111" s="20">
        <v>204863584.25893354</v>
      </c>
      <c r="F111" s="20">
        <v>129398011</v>
      </c>
      <c r="G111" s="20">
        <v>27276594.162641507</v>
      </c>
      <c r="H111" s="20">
        <v>15097971.026834654</v>
      </c>
      <c r="I111" s="20">
        <v>17867094.687665649</v>
      </c>
      <c r="J111" s="20">
        <v>18933780.699717328</v>
      </c>
      <c r="K111" s="20">
        <v>-8545854.8269352205</v>
      </c>
      <c r="L111" s="20">
        <v>16155348</v>
      </c>
      <c r="M111" s="20">
        <v>9008000</v>
      </c>
      <c r="N111" s="20">
        <v>993806.14594174433</v>
      </c>
      <c r="O111" s="283">
        <v>21321166.636932075</v>
      </c>
      <c r="P111" s="284">
        <v>256.3348838853538</v>
      </c>
      <c r="R111" s="20">
        <v>536783552</v>
      </c>
      <c r="S111" s="20">
        <v>301596505.72499996</v>
      </c>
      <c r="T111" s="20">
        <v>22646956.540251981</v>
      </c>
      <c r="U111" s="20">
        <v>133736486.58851768</v>
      </c>
      <c r="V111" s="20">
        <v>43876134.518132426</v>
      </c>
      <c r="W111" s="20">
        <v>52439942.16264151</v>
      </c>
      <c r="X111" s="283">
        <v>17512473.534543514</v>
      </c>
      <c r="Y111" s="284">
        <v>210.54466420456995</v>
      </c>
      <c r="AA111" s="415">
        <v>3808693.1023885608</v>
      </c>
      <c r="AB111" s="416">
        <v>45.790219680783878</v>
      </c>
    </row>
    <row r="112" spans="1:28" x14ac:dyDescent="0.25">
      <c r="A112" s="20">
        <v>287</v>
      </c>
      <c r="B112" s="20" t="s">
        <v>105</v>
      </c>
      <c r="C112" s="20">
        <v>15</v>
      </c>
      <c r="D112" s="20">
        <v>6596</v>
      </c>
      <c r="E112" s="20">
        <v>20102196.772249281</v>
      </c>
      <c r="F112" s="20">
        <v>9171767</v>
      </c>
      <c r="G112" s="20">
        <v>2433267.2495463355</v>
      </c>
      <c r="H112" s="20">
        <v>855314.66709376825</v>
      </c>
      <c r="I112" s="20">
        <v>3089415.5304247835</v>
      </c>
      <c r="J112" s="20">
        <v>1768896.8639433291</v>
      </c>
      <c r="K112" s="20">
        <v>1474717.7622436287</v>
      </c>
      <c r="L112" s="20">
        <v>116233</v>
      </c>
      <c r="M112" s="20">
        <v>-509500</v>
      </c>
      <c r="N112" s="20">
        <v>65758.721886616564</v>
      </c>
      <c r="O112" s="283">
        <v>-1636325.9771108218</v>
      </c>
      <c r="P112" s="284">
        <v>-248.07852897374497</v>
      </c>
      <c r="R112" s="20">
        <v>46386423</v>
      </c>
      <c r="S112" s="20">
        <v>20637741.649999999</v>
      </c>
      <c r="T112" s="20">
        <v>1282972.0006406524</v>
      </c>
      <c r="U112" s="20">
        <v>17173722.415799662</v>
      </c>
      <c r="V112" s="20">
        <v>4517817.5449043717</v>
      </c>
      <c r="W112" s="20">
        <v>2040000.2495463355</v>
      </c>
      <c r="X112" s="283">
        <v>-734169.13910897821</v>
      </c>
      <c r="Y112" s="284">
        <v>-111.30520605048184</v>
      </c>
      <c r="AA112" s="415">
        <v>-902156.83800184354</v>
      </c>
      <c r="AB112" s="416">
        <v>-136.77332292326312</v>
      </c>
    </row>
    <row r="113" spans="1:28" x14ac:dyDescent="0.25">
      <c r="A113" s="20">
        <v>288</v>
      </c>
      <c r="B113" s="20" t="s">
        <v>106</v>
      </c>
      <c r="C113" s="20">
        <v>15</v>
      </c>
      <c r="D113" s="20">
        <v>6509</v>
      </c>
      <c r="E113" s="20">
        <v>17282817.880491674</v>
      </c>
      <c r="F113" s="20">
        <v>9320016</v>
      </c>
      <c r="G113" s="20">
        <v>1734252.1949992415</v>
      </c>
      <c r="H113" s="20">
        <v>1291094.3484617958</v>
      </c>
      <c r="I113" s="20">
        <v>5338880.061588686</v>
      </c>
      <c r="J113" s="20">
        <v>1629275.3677469967</v>
      </c>
      <c r="K113" s="20">
        <v>-767269.05894456303</v>
      </c>
      <c r="L113" s="20">
        <v>18770</v>
      </c>
      <c r="M113" s="20">
        <v>-225800</v>
      </c>
      <c r="N113" s="20">
        <v>63685.946103995928</v>
      </c>
      <c r="O113" s="283">
        <v>1120086.9794644788</v>
      </c>
      <c r="P113" s="284">
        <v>172.08280526416942</v>
      </c>
      <c r="R113" s="20">
        <v>41134455</v>
      </c>
      <c r="S113" s="20">
        <v>20193202.52</v>
      </c>
      <c r="T113" s="20">
        <v>1936641.5226926939</v>
      </c>
      <c r="U113" s="20">
        <v>13618564.868626315</v>
      </c>
      <c r="V113" s="20">
        <v>4116966.2331560943</v>
      </c>
      <c r="W113" s="20">
        <v>1527222.1949992415</v>
      </c>
      <c r="X113" s="283">
        <v>258142.33947434276</v>
      </c>
      <c r="Y113" s="284">
        <v>39.659293205460557</v>
      </c>
      <c r="AA113" s="415">
        <v>861944.63999013603</v>
      </c>
      <c r="AB113" s="416">
        <v>132.42351205870887</v>
      </c>
    </row>
    <row r="114" spans="1:28" x14ac:dyDescent="0.25">
      <c r="A114" s="20">
        <v>290</v>
      </c>
      <c r="B114" s="20" t="s">
        <v>107</v>
      </c>
      <c r="C114" s="20">
        <v>18</v>
      </c>
      <c r="D114" s="20">
        <v>8329</v>
      </c>
      <c r="E114" s="20">
        <v>24098190.811629675</v>
      </c>
      <c r="F114" s="20">
        <v>11057318</v>
      </c>
      <c r="G114" s="20">
        <v>2007891.054725487</v>
      </c>
      <c r="H114" s="20">
        <v>719311.68999591121</v>
      </c>
      <c r="I114" s="20">
        <v>5971198.6678294195</v>
      </c>
      <c r="J114" s="20">
        <v>2063349.9103585435</v>
      </c>
      <c r="K114" s="20">
        <v>-261250.30565934128</v>
      </c>
      <c r="L114" s="20">
        <v>-524674</v>
      </c>
      <c r="M114" s="20">
        <v>-143000</v>
      </c>
      <c r="N114" s="20">
        <v>74395.841178878705</v>
      </c>
      <c r="O114" s="283">
        <v>-3133649.9532007761</v>
      </c>
      <c r="P114" s="284">
        <v>-376.23363587474802</v>
      </c>
      <c r="R114" s="20">
        <v>63392410</v>
      </c>
      <c r="S114" s="20">
        <v>24153470.460000001</v>
      </c>
      <c r="T114" s="20">
        <v>1078967.5349938667</v>
      </c>
      <c r="U114" s="20">
        <v>28655671.167004097</v>
      </c>
      <c r="V114" s="20">
        <v>5388722.9505239092</v>
      </c>
      <c r="W114" s="20">
        <v>1340217.054725487</v>
      </c>
      <c r="X114" s="283">
        <v>-2775360.8327526376</v>
      </c>
      <c r="Y114" s="284">
        <v>-333.21657254804148</v>
      </c>
      <c r="AA114" s="415">
        <v>-358289.12044813856</v>
      </c>
      <c r="AB114" s="416">
        <v>-43.017063326706513</v>
      </c>
    </row>
    <row r="115" spans="1:28" x14ac:dyDescent="0.25">
      <c r="A115" s="20">
        <v>291</v>
      </c>
      <c r="B115" s="20" t="s">
        <v>108</v>
      </c>
      <c r="C115" s="20">
        <v>6</v>
      </c>
      <c r="D115" s="20">
        <v>2238</v>
      </c>
      <c r="E115" s="20">
        <v>6673553.2698719483</v>
      </c>
      <c r="F115" s="20">
        <v>2823643</v>
      </c>
      <c r="G115" s="20">
        <v>1278285.5282302126</v>
      </c>
      <c r="H115" s="20">
        <v>1941390.8481409282</v>
      </c>
      <c r="I115" s="20">
        <v>115183.2021609963</v>
      </c>
      <c r="J115" s="20">
        <v>643208.47650089569</v>
      </c>
      <c r="K115" s="20">
        <v>1079765.8253932293</v>
      </c>
      <c r="L115" s="20">
        <v>-17775</v>
      </c>
      <c r="M115" s="20">
        <v>91870</v>
      </c>
      <c r="N115" s="20">
        <v>24626.923189113648</v>
      </c>
      <c r="O115" s="283">
        <v>1306645.5337434271</v>
      </c>
      <c r="P115" s="284">
        <v>583.84518934022663</v>
      </c>
      <c r="R115" s="20">
        <v>17345520</v>
      </c>
      <c r="S115" s="20">
        <v>6307163.7299999995</v>
      </c>
      <c r="T115" s="20">
        <v>2912086.2722113924</v>
      </c>
      <c r="U115" s="20">
        <v>7486991.2403558278</v>
      </c>
      <c r="V115" s="20">
        <v>1525218.6947625852</v>
      </c>
      <c r="W115" s="20">
        <v>1352380.5282302126</v>
      </c>
      <c r="X115" s="283">
        <v>2238320.4655600153</v>
      </c>
      <c r="Y115" s="284">
        <v>1000.1431928328933</v>
      </c>
      <c r="AA115" s="415">
        <v>-931674.93181658816</v>
      </c>
      <c r="AB115" s="416">
        <v>-416.29800349266674</v>
      </c>
    </row>
    <row r="116" spans="1:28" x14ac:dyDescent="0.25">
      <c r="A116" s="20">
        <v>297</v>
      </c>
      <c r="B116" s="20" t="s">
        <v>109</v>
      </c>
      <c r="C116" s="20">
        <v>11</v>
      </c>
      <c r="D116" s="20">
        <v>118664</v>
      </c>
      <c r="E116" s="20">
        <v>295122356.09379524</v>
      </c>
      <c r="F116" s="20">
        <v>171474373</v>
      </c>
      <c r="G116" s="20">
        <v>37910721.085824855</v>
      </c>
      <c r="H116" s="20">
        <v>15836005.487249931</v>
      </c>
      <c r="I116" s="20">
        <v>30000341.629210956</v>
      </c>
      <c r="J116" s="20">
        <v>26492444.308327205</v>
      </c>
      <c r="K116" s="20">
        <v>-16477056.237104548</v>
      </c>
      <c r="L116" s="20">
        <v>-2842022</v>
      </c>
      <c r="M116" s="20">
        <v>12735961</v>
      </c>
      <c r="N116" s="20">
        <v>1362055.4803846788</v>
      </c>
      <c r="O116" s="283">
        <v>-18629532.339902103</v>
      </c>
      <c r="P116" s="284">
        <v>-156.99396902095077</v>
      </c>
      <c r="R116" s="20">
        <v>738029681</v>
      </c>
      <c r="S116" s="20">
        <v>409908278.5675</v>
      </c>
      <c r="T116" s="20">
        <v>23754008.230874896</v>
      </c>
      <c r="U116" s="20">
        <v>167345884.14302766</v>
      </c>
      <c r="V116" s="20">
        <v>62286780.882201552</v>
      </c>
      <c r="W116" s="20">
        <v>47804660.085824855</v>
      </c>
      <c r="X116" s="283">
        <v>-26930069.090571046</v>
      </c>
      <c r="Y116" s="284">
        <v>-226.94388433367362</v>
      </c>
      <c r="AA116" s="415">
        <v>8300536.7506689429</v>
      </c>
      <c r="AB116" s="416">
        <v>69.949915312722837</v>
      </c>
    </row>
    <row r="117" spans="1:28" x14ac:dyDescent="0.25">
      <c r="A117" s="20">
        <v>300</v>
      </c>
      <c r="B117" s="20" t="s">
        <v>110</v>
      </c>
      <c r="C117" s="20">
        <v>14</v>
      </c>
      <c r="D117" s="20">
        <v>3572</v>
      </c>
      <c r="E117" s="20">
        <v>8076793.970825389</v>
      </c>
      <c r="F117" s="20">
        <v>4118371</v>
      </c>
      <c r="G117" s="20">
        <v>729131.04165489669</v>
      </c>
      <c r="H117" s="20">
        <v>478882.45331116021</v>
      </c>
      <c r="I117" s="20">
        <v>2122817.045245843</v>
      </c>
      <c r="J117" s="20">
        <v>889198.76597046945</v>
      </c>
      <c r="K117" s="20">
        <v>975602.11582814611</v>
      </c>
      <c r="L117" s="20">
        <v>855966</v>
      </c>
      <c r="M117" s="20">
        <v>-32500</v>
      </c>
      <c r="N117" s="20">
        <v>30853.861495250578</v>
      </c>
      <c r="O117" s="283">
        <v>2091528.3126803767</v>
      </c>
      <c r="P117" s="284">
        <v>585.53424207177397</v>
      </c>
      <c r="R117" s="20">
        <v>22637800</v>
      </c>
      <c r="S117" s="20">
        <v>9459398.2400000002</v>
      </c>
      <c r="T117" s="20">
        <v>718323.67996674031</v>
      </c>
      <c r="U117" s="20">
        <v>11089948.377347074</v>
      </c>
      <c r="V117" s="20">
        <v>2348915.2445609514</v>
      </c>
      <c r="W117" s="20">
        <v>1552597.0416548967</v>
      </c>
      <c r="X117" s="283">
        <v>2531382.5835296623</v>
      </c>
      <c r="Y117" s="284">
        <v>708.67373559061093</v>
      </c>
      <c r="AA117" s="415">
        <v>-439854.27084928565</v>
      </c>
      <c r="AB117" s="416">
        <v>-123.13949351883697</v>
      </c>
    </row>
    <row r="118" spans="1:28" x14ac:dyDescent="0.25">
      <c r="A118" s="20">
        <v>301</v>
      </c>
      <c r="B118" s="20" t="s">
        <v>111</v>
      </c>
      <c r="C118" s="20">
        <v>14</v>
      </c>
      <c r="D118" s="20">
        <v>20952</v>
      </c>
      <c r="E118" s="20">
        <v>53254334.109093025</v>
      </c>
      <c r="F118" s="20">
        <v>25128612</v>
      </c>
      <c r="G118" s="20">
        <v>4084573.8702032412</v>
      </c>
      <c r="H118" s="20">
        <v>2225249.1081927409</v>
      </c>
      <c r="I118" s="20">
        <v>12905626.577712897</v>
      </c>
      <c r="J118" s="20">
        <v>5047316.7858139966</v>
      </c>
      <c r="K118" s="20">
        <v>477851.86820903269</v>
      </c>
      <c r="L118" s="20">
        <v>-2626486</v>
      </c>
      <c r="M118" s="20">
        <v>7098000</v>
      </c>
      <c r="N118" s="20">
        <v>185124.1042082393</v>
      </c>
      <c r="O118" s="283">
        <v>1271534.2052471191</v>
      </c>
      <c r="P118" s="284">
        <v>60.687963213398199</v>
      </c>
      <c r="R118" s="20">
        <v>137365925</v>
      </c>
      <c r="S118" s="20">
        <v>57498967.399999999</v>
      </c>
      <c r="T118" s="20">
        <v>3337873.6622891114</v>
      </c>
      <c r="U118" s="20">
        <v>55064926.112837382</v>
      </c>
      <c r="V118" s="20">
        <v>13270553.153896863</v>
      </c>
      <c r="W118" s="20">
        <v>8556087.8702032417</v>
      </c>
      <c r="X118" s="283">
        <v>362483.19922661781</v>
      </c>
      <c r="Y118" s="284">
        <v>17.300649065798865</v>
      </c>
      <c r="AA118" s="415">
        <v>909051.00602050126</v>
      </c>
      <c r="AB118" s="416">
        <v>43.387314147599334</v>
      </c>
    </row>
    <row r="119" spans="1:28" x14ac:dyDescent="0.25">
      <c r="A119" s="20">
        <v>304</v>
      </c>
      <c r="B119" s="20" t="s">
        <v>112</v>
      </c>
      <c r="C119" s="20">
        <v>2</v>
      </c>
      <c r="D119" s="20">
        <v>926</v>
      </c>
      <c r="E119" s="20">
        <v>2479740.6990233464</v>
      </c>
      <c r="F119" s="20">
        <v>914854</v>
      </c>
      <c r="G119" s="20">
        <v>1380753.1063177686</v>
      </c>
      <c r="H119" s="20">
        <v>151461.21383995799</v>
      </c>
      <c r="I119" s="20">
        <v>170033.67513870387</v>
      </c>
      <c r="J119" s="20">
        <v>275738.32708841999</v>
      </c>
      <c r="K119" s="20">
        <v>-306920.62281779794</v>
      </c>
      <c r="L119" s="20">
        <v>-189863</v>
      </c>
      <c r="M119" s="20">
        <v>-23500</v>
      </c>
      <c r="N119" s="20">
        <v>10681.085066546972</v>
      </c>
      <c r="O119" s="283">
        <v>-96502.914389746729</v>
      </c>
      <c r="P119" s="284">
        <v>-104.21481035609798</v>
      </c>
      <c r="R119" s="20">
        <v>6767359</v>
      </c>
      <c r="S119" s="20">
        <v>2770987.2025000001</v>
      </c>
      <c r="T119" s="20">
        <v>227191.82075993699</v>
      </c>
      <c r="U119" s="20">
        <v>1874727.1784564594</v>
      </c>
      <c r="V119" s="20">
        <v>616389.36300255684</v>
      </c>
      <c r="W119" s="20">
        <v>1167390.1063177686</v>
      </c>
      <c r="X119" s="283">
        <v>-110673.32896327693</v>
      </c>
      <c r="Y119" s="284">
        <v>-119.51763386962952</v>
      </c>
      <c r="AA119" s="415">
        <v>14170.414573530201</v>
      </c>
      <c r="AB119" s="416">
        <v>15.302823513531534</v>
      </c>
    </row>
    <row r="120" spans="1:28" x14ac:dyDescent="0.25">
      <c r="A120" s="20">
        <v>305</v>
      </c>
      <c r="B120" s="20" t="s">
        <v>113</v>
      </c>
      <c r="C120" s="20">
        <v>17</v>
      </c>
      <c r="D120" s="20">
        <v>15207</v>
      </c>
      <c r="E120" s="20">
        <v>35845351.64393115</v>
      </c>
      <c r="F120" s="20">
        <v>16808554</v>
      </c>
      <c r="G120" s="20">
        <v>7181374.0807194216</v>
      </c>
      <c r="H120" s="20">
        <v>2509939.6010721675</v>
      </c>
      <c r="I120" s="20">
        <v>9577052.9940498769</v>
      </c>
      <c r="J120" s="20">
        <v>3635459.9951421022</v>
      </c>
      <c r="K120" s="20">
        <v>-1152064.0893183921</v>
      </c>
      <c r="L120" s="20">
        <v>-986916</v>
      </c>
      <c r="M120" s="20">
        <v>-600000</v>
      </c>
      <c r="N120" s="20">
        <v>145242.48127490332</v>
      </c>
      <c r="O120" s="283">
        <v>1273291.4190089256</v>
      </c>
      <c r="P120" s="284">
        <v>83.730612152885215</v>
      </c>
      <c r="R120" s="20">
        <v>99538000</v>
      </c>
      <c r="S120" s="20">
        <v>41823264.800000004</v>
      </c>
      <c r="T120" s="20">
        <v>3764909.4016082515</v>
      </c>
      <c r="U120" s="20">
        <v>40591423.041967727</v>
      </c>
      <c r="V120" s="20">
        <v>9029525.8687416054</v>
      </c>
      <c r="W120" s="20">
        <v>5594458.0807194216</v>
      </c>
      <c r="X120" s="283">
        <v>1265581.1930370182</v>
      </c>
      <c r="Y120" s="284">
        <v>83.223593939436981</v>
      </c>
      <c r="AA120" s="415">
        <v>7710.2259719073772</v>
      </c>
      <c r="AB120" s="416">
        <v>0.5070182134482395</v>
      </c>
    </row>
    <row r="121" spans="1:28" x14ac:dyDescent="0.25">
      <c r="A121" s="20">
        <v>309</v>
      </c>
      <c r="B121" s="20" t="s">
        <v>114</v>
      </c>
      <c r="C121" s="20">
        <v>12</v>
      </c>
      <c r="D121" s="20">
        <v>6803</v>
      </c>
      <c r="E121" s="20">
        <v>15091738.86236285</v>
      </c>
      <c r="F121" s="20">
        <v>8516954</v>
      </c>
      <c r="G121" s="20">
        <v>1663468.8936071645</v>
      </c>
      <c r="H121" s="20">
        <v>813029.43095743388</v>
      </c>
      <c r="I121" s="20">
        <v>3960868.4543943191</v>
      </c>
      <c r="J121" s="20">
        <v>1561130.5262282677</v>
      </c>
      <c r="K121" s="20">
        <v>-985961.69826569629</v>
      </c>
      <c r="L121" s="20">
        <v>-609652</v>
      </c>
      <c r="M121" s="20">
        <v>988644</v>
      </c>
      <c r="N121" s="20">
        <v>59419.166927527534</v>
      </c>
      <c r="O121" s="283">
        <v>876161.9114861656</v>
      </c>
      <c r="P121" s="284">
        <v>128.79052057712269</v>
      </c>
      <c r="R121" s="20">
        <v>44738860.170000002</v>
      </c>
      <c r="S121" s="20">
        <v>18857450.234999999</v>
      </c>
      <c r="T121" s="20">
        <v>1219544.1464361509</v>
      </c>
      <c r="U121" s="20">
        <v>18557901.295156818</v>
      </c>
      <c r="V121" s="20">
        <v>4007443.8072488126</v>
      </c>
      <c r="W121" s="20">
        <v>2042460.8936071645</v>
      </c>
      <c r="X121" s="283">
        <v>-54059.792551055551</v>
      </c>
      <c r="Y121" s="284">
        <v>-7.9464636999934664</v>
      </c>
      <c r="AA121" s="415">
        <v>930221.70403722115</v>
      </c>
      <c r="AB121" s="416">
        <v>136.73698427711614</v>
      </c>
    </row>
    <row r="122" spans="1:28" x14ac:dyDescent="0.25">
      <c r="A122" s="20">
        <v>312</v>
      </c>
      <c r="B122" s="20" t="s">
        <v>115</v>
      </c>
      <c r="C122" s="20">
        <v>13</v>
      </c>
      <c r="D122" s="20">
        <v>1343</v>
      </c>
      <c r="E122" s="20">
        <v>3220871.6782457363</v>
      </c>
      <c r="F122" s="20">
        <v>1765981</v>
      </c>
      <c r="G122" s="20">
        <v>351390.1146729493</v>
      </c>
      <c r="H122" s="20">
        <v>546600.15472912998</v>
      </c>
      <c r="I122" s="20">
        <v>1095034.1778438652</v>
      </c>
      <c r="J122" s="20">
        <v>353557.01947104861</v>
      </c>
      <c r="K122" s="20">
        <v>-131217.14790099641</v>
      </c>
      <c r="L122" s="20">
        <v>-334327</v>
      </c>
      <c r="M122" s="20">
        <v>192300</v>
      </c>
      <c r="N122" s="20">
        <v>12179.548971395663</v>
      </c>
      <c r="O122" s="283">
        <v>630626.18954165559</v>
      </c>
      <c r="P122" s="284">
        <v>469.56529377636303</v>
      </c>
      <c r="R122" s="20">
        <v>9345124</v>
      </c>
      <c r="S122" s="20">
        <v>3695568.5249999999</v>
      </c>
      <c r="T122" s="20">
        <v>819900.23209369497</v>
      </c>
      <c r="U122" s="20">
        <v>4124043.9091524286</v>
      </c>
      <c r="V122" s="20">
        <v>913765.16773593321</v>
      </c>
      <c r="W122" s="20">
        <v>209363.1146729493</v>
      </c>
      <c r="X122" s="283">
        <v>417516.94865500554</v>
      </c>
      <c r="Y122" s="284">
        <v>310.88380391288575</v>
      </c>
      <c r="AA122" s="415">
        <v>213109.24088665005</v>
      </c>
      <c r="AB122" s="416">
        <v>158.68148986347734</v>
      </c>
    </row>
    <row r="123" spans="1:28" x14ac:dyDescent="0.25">
      <c r="A123" s="20">
        <v>316</v>
      </c>
      <c r="B123" s="20" t="s">
        <v>116</v>
      </c>
      <c r="C123" s="20">
        <v>7</v>
      </c>
      <c r="D123" s="20">
        <v>4451</v>
      </c>
      <c r="E123" s="20">
        <v>9319359.6767385453</v>
      </c>
      <c r="F123" s="20">
        <v>6589083</v>
      </c>
      <c r="G123" s="20">
        <v>1046954.8760856044</v>
      </c>
      <c r="H123" s="20">
        <v>484474.8380183744</v>
      </c>
      <c r="I123" s="20">
        <v>2087092.1891558282</v>
      </c>
      <c r="J123" s="20">
        <v>1046476.0415438337</v>
      </c>
      <c r="K123" s="20">
        <v>-545841.08234433248</v>
      </c>
      <c r="L123" s="20">
        <v>-1094322</v>
      </c>
      <c r="M123" s="20">
        <v>-95500</v>
      </c>
      <c r="N123" s="20">
        <v>44985.288856078638</v>
      </c>
      <c r="O123" s="283">
        <v>244043.47457684018</v>
      </c>
      <c r="P123" s="284">
        <v>54.828909138809294</v>
      </c>
      <c r="R123" s="20">
        <v>25439290</v>
      </c>
      <c r="S123" s="20">
        <v>14483233.5</v>
      </c>
      <c r="T123" s="20">
        <v>726712.25702756154</v>
      </c>
      <c r="U123" s="20">
        <v>7512462.1195435412</v>
      </c>
      <c r="V123" s="20">
        <v>2606944.6584646092</v>
      </c>
      <c r="W123" s="20">
        <v>-142867.12391439558</v>
      </c>
      <c r="X123" s="283">
        <v>-252804.58887868002</v>
      </c>
      <c r="Y123" s="284">
        <v>-56.797256544300161</v>
      </c>
      <c r="AA123" s="415">
        <v>496848.0634555202</v>
      </c>
      <c r="AB123" s="416">
        <v>111.62616568310946</v>
      </c>
    </row>
    <row r="124" spans="1:28" x14ac:dyDescent="0.25">
      <c r="A124" s="20">
        <v>317</v>
      </c>
      <c r="B124" s="20" t="s">
        <v>117</v>
      </c>
      <c r="C124" s="20">
        <v>17</v>
      </c>
      <c r="D124" s="20">
        <v>2613</v>
      </c>
      <c r="E124" s="20">
        <v>8702411.2301962562</v>
      </c>
      <c r="F124" s="20">
        <v>2805472</v>
      </c>
      <c r="G124" s="20">
        <v>538007.1499299776</v>
      </c>
      <c r="H124" s="20">
        <v>400768.68519892002</v>
      </c>
      <c r="I124" s="20">
        <v>3129738.8775873622</v>
      </c>
      <c r="J124" s="20">
        <v>656084.7296328994</v>
      </c>
      <c r="K124" s="20">
        <v>720383.59519022226</v>
      </c>
      <c r="L124" s="20">
        <v>-47674</v>
      </c>
      <c r="M124" s="20">
        <v>234500</v>
      </c>
      <c r="N124" s="20">
        <v>19540.49955528487</v>
      </c>
      <c r="O124" s="283">
        <v>-245589.6931015905</v>
      </c>
      <c r="P124" s="284">
        <v>-93.987636089395522</v>
      </c>
      <c r="R124" s="20">
        <v>18965500</v>
      </c>
      <c r="S124" s="20">
        <v>6139333.8200000003</v>
      </c>
      <c r="T124" s="20">
        <v>601153.02779838</v>
      </c>
      <c r="U124" s="20">
        <v>9784926.0110290218</v>
      </c>
      <c r="V124" s="20">
        <v>1782393.7447713926</v>
      </c>
      <c r="W124" s="20">
        <v>724833.1499299776</v>
      </c>
      <c r="X124" s="283">
        <v>67139.753528770059</v>
      </c>
      <c r="Y124" s="284">
        <v>25.694509578557238</v>
      </c>
      <c r="AA124" s="415">
        <v>-312729.44663036056</v>
      </c>
      <c r="AB124" s="416">
        <v>-119.68214566795275</v>
      </c>
    </row>
    <row r="125" spans="1:28" x14ac:dyDescent="0.25">
      <c r="A125" s="20">
        <v>320</v>
      </c>
      <c r="B125" s="20" t="s">
        <v>118</v>
      </c>
      <c r="C125" s="20">
        <v>19</v>
      </c>
      <c r="D125" s="20">
        <v>7370</v>
      </c>
      <c r="E125" s="20">
        <v>18586652.378043085</v>
      </c>
      <c r="F125" s="20">
        <v>10736875</v>
      </c>
      <c r="G125" s="20">
        <v>4269690.4300194727</v>
      </c>
      <c r="H125" s="20">
        <v>3435895.2182434276</v>
      </c>
      <c r="I125" s="20">
        <v>3434172.0373835247</v>
      </c>
      <c r="J125" s="20">
        <v>1955704.0571540217</v>
      </c>
      <c r="K125" s="20">
        <v>-262268.16852382431</v>
      </c>
      <c r="L125" s="20">
        <v>-480771</v>
      </c>
      <c r="M125" s="20">
        <v>1400000</v>
      </c>
      <c r="N125" s="20">
        <v>86072.159702025339</v>
      </c>
      <c r="O125" s="283">
        <v>5988717.3559355587</v>
      </c>
      <c r="P125" s="284">
        <v>812.58037393969585</v>
      </c>
      <c r="R125" s="20">
        <v>56454300</v>
      </c>
      <c r="S125" s="20">
        <v>24586605.140000001</v>
      </c>
      <c r="T125" s="20">
        <v>5153842.8273651414</v>
      </c>
      <c r="U125" s="20">
        <v>23280469.513801169</v>
      </c>
      <c r="V125" s="20">
        <v>4557862.0972342025</v>
      </c>
      <c r="W125" s="20">
        <v>5188919.4300194727</v>
      </c>
      <c r="X125" s="283">
        <v>6313399.0084199905</v>
      </c>
      <c r="Y125" s="284">
        <v>856.63487224151834</v>
      </c>
      <c r="AA125" s="415">
        <v>-324681.65248443186</v>
      </c>
      <c r="AB125" s="416">
        <v>-44.054498301822505</v>
      </c>
    </row>
    <row r="126" spans="1:28" x14ac:dyDescent="0.25">
      <c r="A126" s="20">
        <v>322</v>
      </c>
      <c r="B126" s="20" t="s">
        <v>119</v>
      </c>
      <c r="C126" s="20">
        <v>2</v>
      </c>
      <c r="D126" s="20">
        <v>6724</v>
      </c>
      <c r="E126" s="20">
        <v>19322129.475534674</v>
      </c>
      <c r="F126" s="20">
        <v>7461451</v>
      </c>
      <c r="G126" s="20">
        <v>3142341.3284787168</v>
      </c>
      <c r="H126" s="20">
        <v>720682.10304381023</v>
      </c>
      <c r="I126" s="20">
        <v>6325793.8643981991</v>
      </c>
      <c r="J126" s="20">
        <v>1595122.3833246338</v>
      </c>
      <c r="K126" s="20">
        <v>-465184.30420933216</v>
      </c>
      <c r="L126" s="20">
        <v>-459737</v>
      </c>
      <c r="M126" s="20">
        <v>-200000</v>
      </c>
      <c r="N126" s="20">
        <v>66692.127713301466</v>
      </c>
      <c r="O126" s="283">
        <v>-1134967.9727853462</v>
      </c>
      <c r="P126" s="284">
        <v>-168.7935712054352</v>
      </c>
      <c r="R126" s="20">
        <v>47488489</v>
      </c>
      <c r="S126" s="20">
        <v>19163564.942500003</v>
      </c>
      <c r="T126" s="20">
        <v>1081023.1545657152</v>
      </c>
      <c r="U126" s="20">
        <v>19647830.762049139</v>
      </c>
      <c r="V126" s="20">
        <v>3985781.2625987753</v>
      </c>
      <c r="W126" s="20">
        <v>2482604.3284787168</v>
      </c>
      <c r="X126" s="283">
        <v>-1127684.5498076528</v>
      </c>
      <c r="Y126" s="284">
        <v>-167.71037326110243</v>
      </c>
      <c r="AA126" s="415">
        <v>-7283.4229776933789</v>
      </c>
      <c r="AB126" s="416">
        <v>-1.0831979443327453</v>
      </c>
    </row>
    <row r="127" spans="1:28" x14ac:dyDescent="0.25">
      <c r="A127" s="20">
        <v>398</v>
      </c>
      <c r="B127" s="20" t="s">
        <v>120</v>
      </c>
      <c r="C127" s="20">
        <v>7</v>
      </c>
      <c r="D127" s="20">
        <v>119951</v>
      </c>
      <c r="E127" s="20">
        <v>341616121.19520974</v>
      </c>
      <c r="F127" s="20">
        <v>175746619</v>
      </c>
      <c r="G127" s="20">
        <v>40405318.748372637</v>
      </c>
      <c r="H127" s="20">
        <v>18573905.305231448</v>
      </c>
      <c r="I127" s="20">
        <v>31257011.619809479</v>
      </c>
      <c r="J127" s="20">
        <v>26121778.342335105</v>
      </c>
      <c r="K127" s="20">
        <v>15252565.979619462</v>
      </c>
      <c r="L127" s="20">
        <v>-5087858</v>
      </c>
      <c r="M127" s="20">
        <v>15091500</v>
      </c>
      <c r="N127" s="20">
        <v>1413178.190771671</v>
      </c>
      <c r="O127" s="283">
        <v>-22842102.00906992</v>
      </c>
      <c r="P127" s="284">
        <v>-190.42860842402249</v>
      </c>
      <c r="R127" s="20">
        <v>731181500</v>
      </c>
      <c r="S127" s="20">
        <v>422058024.1925</v>
      </c>
      <c r="T127" s="20">
        <v>27860857.957847171</v>
      </c>
      <c r="U127" s="20">
        <v>166866364.8214407</v>
      </c>
      <c r="V127" s="20">
        <v>60477238.645514406</v>
      </c>
      <c r="W127" s="20">
        <v>50408960.748372637</v>
      </c>
      <c r="X127" s="283">
        <v>-3510053.6343250275</v>
      </c>
      <c r="Y127" s="284">
        <v>-29.262395764312323</v>
      </c>
      <c r="AA127" s="415">
        <v>-19332048.374744892</v>
      </c>
      <c r="AB127" s="416">
        <v>-161.16621265971014</v>
      </c>
    </row>
    <row r="128" spans="1:28" x14ac:dyDescent="0.25">
      <c r="A128" s="20">
        <v>399</v>
      </c>
      <c r="B128" s="20" t="s">
        <v>121</v>
      </c>
      <c r="C128" s="20">
        <v>15</v>
      </c>
      <c r="D128" s="20">
        <v>8058</v>
      </c>
      <c r="E128" s="20">
        <v>20076269.192324888</v>
      </c>
      <c r="F128" s="20">
        <v>12964067</v>
      </c>
      <c r="G128" s="20">
        <v>1334173.5712806436</v>
      </c>
      <c r="H128" s="20">
        <v>598191.85858133156</v>
      </c>
      <c r="I128" s="20">
        <v>6214321.2438920466</v>
      </c>
      <c r="J128" s="20">
        <v>1763202.0559093603</v>
      </c>
      <c r="K128" s="20">
        <v>-698498.22362224828</v>
      </c>
      <c r="L128" s="20">
        <v>-586145</v>
      </c>
      <c r="M128" s="20">
        <v>-140000</v>
      </c>
      <c r="N128" s="20">
        <v>90066.014330341</v>
      </c>
      <c r="O128" s="283">
        <v>1463109.3280465901</v>
      </c>
      <c r="P128" s="284">
        <v>181.57226706956939</v>
      </c>
      <c r="R128" s="20">
        <v>47686680</v>
      </c>
      <c r="S128" s="20">
        <v>28955008.315000001</v>
      </c>
      <c r="T128" s="20">
        <v>897287.78787199734</v>
      </c>
      <c r="U128" s="20">
        <v>13227327.867027937</v>
      </c>
      <c r="V128" s="20">
        <v>4255471.7217553938</v>
      </c>
      <c r="W128" s="20">
        <v>608028.57128064358</v>
      </c>
      <c r="X128" s="283">
        <v>256444.2629359737</v>
      </c>
      <c r="Y128" s="284">
        <v>31.824803044921037</v>
      </c>
      <c r="AA128" s="415">
        <v>1206665.0651106164</v>
      </c>
      <c r="AB128" s="416">
        <v>149.74746402464834</v>
      </c>
    </row>
    <row r="129" spans="1:28" x14ac:dyDescent="0.25">
      <c r="A129" s="20">
        <v>400</v>
      </c>
      <c r="B129" s="20" t="s">
        <v>122</v>
      </c>
      <c r="C129" s="20">
        <v>2</v>
      </c>
      <c r="D129" s="20">
        <v>8647</v>
      </c>
      <c r="E129" s="20">
        <v>22356765.492747169</v>
      </c>
      <c r="F129" s="20">
        <v>11215541</v>
      </c>
      <c r="G129" s="20">
        <v>1910451.8886071744</v>
      </c>
      <c r="H129" s="20">
        <v>1209406.8482801511</v>
      </c>
      <c r="I129" s="20">
        <v>5274504.0490564788</v>
      </c>
      <c r="J129" s="20">
        <v>2031038.7408967339</v>
      </c>
      <c r="K129" s="20">
        <v>-471052.52799528913</v>
      </c>
      <c r="L129" s="20">
        <v>583850</v>
      </c>
      <c r="M129" s="20">
        <v>-48700</v>
      </c>
      <c r="N129" s="20">
        <v>87287.115113507229</v>
      </c>
      <c r="O129" s="283">
        <v>-564438.37878841162</v>
      </c>
      <c r="P129" s="284">
        <v>-65.275630714515046</v>
      </c>
      <c r="R129" s="20">
        <v>53334164</v>
      </c>
      <c r="S129" s="20">
        <v>26398261.574999999</v>
      </c>
      <c r="T129" s="20">
        <v>1814110.2724202268</v>
      </c>
      <c r="U129" s="20">
        <v>16731291.078330981</v>
      </c>
      <c r="V129" s="20">
        <v>5126441.4479088942</v>
      </c>
      <c r="W129" s="20">
        <v>2445601.8886071742</v>
      </c>
      <c r="X129" s="283">
        <v>-818457.73773272336</v>
      </c>
      <c r="Y129" s="284">
        <v>-94.652219004593888</v>
      </c>
      <c r="AA129" s="415">
        <v>254019.35894431174</v>
      </c>
      <c r="AB129" s="416">
        <v>29.376588290078843</v>
      </c>
    </row>
    <row r="130" spans="1:28" x14ac:dyDescent="0.25">
      <c r="A130" s="20">
        <v>402</v>
      </c>
      <c r="B130" s="20" t="s">
        <v>123</v>
      </c>
      <c r="C130" s="20">
        <v>11</v>
      </c>
      <c r="D130" s="20">
        <v>9617</v>
      </c>
      <c r="E130" s="20">
        <v>22271370.513340622</v>
      </c>
      <c r="F130" s="20">
        <v>11831251</v>
      </c>
      <c r="G130" s="20">
        <v>2187090.0777636659</v>
      </c>
      <c r="H130" s="20">
        <v>1071333.161921134</v>
      </c>
      <c r="I130" s="20">
        <v>6906819.309425937</v>
      </c>
      <c r="J130" s="20">
        <v>2231591.2085984256</v>
      </c>
      <c r="K130" s="20">
        <v>-304283.00917950145</v>
      </c>
      <c r="L130" s="20">
        <v>-380912</v>
      </c>
      <c r="M130" s="20">
        <v>837000</v>
      </c>
      <c r="N130" s="20">
        <v>86102.551283050954</v>
      </c>
      <c r="O130" s="283">
        <v>2194621.7864720859</v>
      </c>
      <c r="P130" s="284">
        <v>228.20232780202619</v>
      </c>
      <c r="R130" s="20">
        <v>61966739</v>
      </c>
      <c r="S130" s="20">
        <v>26868759.024999999</v>
      </c>
      <c r="T130" s="20">
        <v>1606999.7428817011</v>
      </c>
      <c r="U130" s="20">
        <v>26561292.593426585</v>
      </c>
      <c r="V130" s="20">
        <v>5784907.5013889819</v>
      </c>
      <c r="W130" s="20">
        <v>2643178.0777636659</v>
      </c>
      <c r="X130" s="283">
        <v>1498397.9404609352</v>
      </c>
      <c r="Y130" s="284">
        <v>155.80721019662423</v>
      </c>
      <c r="AA130" s="415">
        <v>696223.84601115063</v>
      </c>
      <c r="AB130" s="416">
        <v>72.395117605401964</v>
      </c>
    </row>
    <row r="131" spans="1:28" x14ac:dyDescent="0.25">
      <c r="A131" s="20">
        <v>403</v>
      </c>
      <c r="B131" s="20" t="s">
        <v>124</v>
      </c>
      <c r="C131" s="20">
        <v>14</v>
      </c>
      <c r="D131" s="20">
        <v>3078</v>
      </c>
      <c r="E131" s="20">
        <v>9172062.0307868309</v>
      </c>
      <c r="F131" s="20">
        <v>3651063</v>
      </c>
      <c r="G131" s="20">
        <v>1021627.5971124009</v>
      </c>
      <c r="H131" s="20">
        <v>361294.61891450582</v>
      </c>
      <c r="I131" s="20">
        <v>1858969.2180136454</v>
      </c>
      <c r="J131" s="20">
        <v>793245.31856996706</v>
      </c>
      <c r="K131" s="20">
        <v>883760.79703382379</v>
      </c>
      <c r="L131" s="20">
        <v>-98903</v>
      </c>
      <c r="M131" s="20">
        <v>-29710</v>
      </c>
      <c r="N131" s="20">
        <v>25658.815258050163</v>
      </c>
      <c r="O131" s="283">
        <v>-705055.6658844389</v>
      </c>
      <c r="P131" s="284">
        <v>-229.06291939065591</v>
      </c>
      <c r="R131" s="20">
        <v>21695705</v>
      </c>
      <c r="S131" s="20">
        <v>8111267.8399999999</v>
      </c>
      <c r="T131" s="20">
        <v>541941.92837175878</v>
      </c>
      <c r="U131" s="20">
        <v>9750761.2240772042</v>
      </c>
      <c r="V131" s="20">
        <v>2108459.7580213388</v>
      </c>
      <c r="W131" s="20">
        <v>893014.59711240092</v>
      </c>
      <c r="X131" s="283">
        <v>-290259.65241729468</v>
      </c>
      <c r="Y131" s="284">
        <v>-94.301381552077544</v>
      </c>
      <c r="AA131" s="415">
        <v>-414796.01346714422</v>
      </c>
      <c r="AB131" s="416">
        <v>-134.76153783857836</v>
      </c>
    </row>
    <row r="132" spans="1:28" x14ac:dyDescent="0.25">
      <c r="A132" s="20">
        <v>405</v>
      </c>
      <c r="B132" s="20" t="s">
        <v>125</v>
      </c>
      <c r="C132" s="20">
        <v>9</v>
      </c>
      <c r="D132" s="20">
        <v>72699</v>
      </c>
      <c r="E132" s="20">
        <v>174232927.96603692</v>
      </c>
      <c r="F132" s="20">
        <v>108609554</v>
      </c>
      <c r="G132" s="20">
        <v>26545616.586688101</v>
      </c>
      <c r="H132" s="20">
        <v>14776243.929306397</v>
      </c>
      <c r="I132" s="20">
        <v>15699568.512098311</v>
      </c>
      <c r="J132" s="20">
        <v>16542663.857226692</v>
      </c>
      <c r="K132" s="20">
        <v>-3144893.3000252829</v>
      </c>
      <c r="L132" s="20">
        <v>-5211217</v>
      </c>
      <c r="M132" s="20">
        <v>7300000</v>
      </c>
      <c r="N132" s="20">
        <v>857057.38528870046</v>
      </c>
      <c r="O132" s="283">
        <v>7741666.0045459867</v>
      </c>
      <c r="P132" s="284">
        <v>106.4893052799349</v>
      </c>
      <c r="R132" s="20">
        <v>431540525</v>
      </c>
      <c r="S132" s="20">
        <v>256235471.80000001</v>
      </c>
      <c r="T132" s="20">
        <v>22164365.893959597</v>
      </c>
      <c r="U132" s="20">
        <v>95840620.754780695</v>
      </c>
      <c r="V132" s="20">
        <v>38368035.313148938</v>
      </c>
      <c r="W132" s="20">
        <v>28634399.586688101</v>
      </c>
      <c r="X132" s="283">
        <v>9702368.3485773206</v>
      </c>
      <c r="Y132" s="284">
        <v>133.45944715301889</v>
      </c>
      <c r="AA132" s="415">
        <v>-1960702.3440313339</v>
      </c>
      <c r="AB132" s="416">
        <v>-26.970141873084003</v>
      </c>
    </row>
    <row r="133" spans="1:28" x14ac:dyDescent="0.25">
      <c r="A133" s="20">
        <v>407</v>
      </c>
      <c r="B133" s="20" t="s">
        <v>126</v>
      </c>
      <c r="C133" s="20">
        <v>1</v>
      </c>
      <c r="D133" s="20">
        <v>2665</v>
      </c>
      <c r="E133" s="20">
        <v>6976868.2507529184</v>
      </c>
      <c r="F133" s="20">
        <v>3366020</v>
      </c>
      <c r="G133" s="20">
        <v>487592.61177109997</v>
      </c>
      <c r="H133" s="20">
        <v>356877.6592996238</v>
      </c>
      <c r="I133" s="20">
        <v>1849397.9604958163</v>
      </c>
      <c r="J133" s="20">
        <v>673004.43092748639</v>
      </c>
      <c r="K133" s="20">
        <v>256587.18539701775</v>
      </c>
      <c r="L133" s="20">
        <v>-614198</v>
      </c>
      <c r="M133" s="20">
        <v>760300</v>
      </c>
      <c r="N133" s="20">
        <v>25145.090669300615</v>
      </c>
      <c r="O133" s="283">
        <v>183858.68780742679</v>
      </c>
      <c r="P133" s="284">
        <v>68.99012675700817</v>
      </c>
      <c r="R133" s="20">
        <v>17006526</v>
      </c>
      <c r="S133" s="20">
        <v>7735517.1099999994</v>
      </c>
      <c r="T133" s="20">
        <v>535316.48894943565</v>
      </c>
      <c r="U133" s="20">
        <v>6612673.5180218779</v>
      </c>
      <c r="V133" s="20">
        <v>1761740.7969594435</v>
      </c>
      <c r="W133" s="20">
        <v>633694.61177109997</v>
      </c>
      <c r="X133" s="283">
        <v>272416.5257018581</v>
      </c>
      <c r="Y133" s="284">
        <v>102.22008469112875</v>
      </c>
      <c r="AA133" s="415">
        <v>-88557.837894431315</v>
      </c>
      <c r="AB133" s="416">
        <v>-33.22995793412057</v>
      </c>
    </row>
    <row r="134" spans="1:28" x14ac:dyDescent="0.25">
      <c r="A134" s="20">
        <v>408</v>
      </c>
      <c r="B134" s="20" t="s">
        <v>127</v>
      </c>
      <c r="C134" s="20">
        <v>14</v>
      </c>
      <c r="D134" s="20">
        <v>14427</v>
      </c>
      <c r="E134" s="20">
        <v>42535503.470924862</v>
      </c>
      <c r="F134" s="20">
        <v>20070517</v>
      </c>
      <c r="G134" s="20">
        <v>2759599.0956443558</v>
      </c>
      <c r="H134" s="20">
        <v>1319997.6666671194</v>
      </c>
      <c r="I134" s="20">
        <v>11192534.752978545</v>
      </c>
      <c r="J134" s="20">
        <v>3226010.7912876066</v>
      </c>
      <c r="K134" s="20">
        <v>1854559.3331722512</v>
      </c>
      <c r="L134" s="20">
        <v>-351005</v>
      </c>
      <c r="M134" s="20">
        <v>530000</v>
      </c>
      <c r="N134" s="20">
        <v>142102.98072074537</v>
      </c>
      <c r="O134" s="283">
        <v>-1791186.8504542336</v>
      </c>
      <c r="P134" s="284">
        <v>-124.15518475457361</v>
      </c>
      <c r="R134" s="20">
        <v>91603754</v>
      </c>
      <c r="S134" s="20">
        <v>45112364.369999997</v>
      </c>
      <c r="T134" s="20">
        <v>1979996.5000006792</v>
      </c>
      <c r="U134" s="20">
        <v>32300071.405453473</v>
      </c>
      <c r="V134" s="20">
        <v>8082597.3149636034</v>
      </c>
      <c r="W134" s="20">
        <v>2938594.0956443558</v>
      </c>
      <c r="X134" s="283">
        <v>-1190130.3139378875</v>
      </c>
      <c r="Y134" s="284">
        <v>-82.493263598661372</v>
      </c>
      <c r="AA134" s="415">
        <v>-601056.53651634604</v>
      </c>
      <c r="AB134" s="416">
        <v>-41.661921155912253</v>
      </c>
    </row>
    <row r="135" spans="1:28" x14ac:dyDescent="0.25">
      <c r="A135" s="20">
        <v>410</v>
      </c>
      <c r="B135" s="20" t="s">
        <v>128</v>
      </c>
      <c r="C135" s="20">
        <v>13</v>
      </c>
      <c r="D135" s="20">
        <v>18927</v>
      </c>
      <c r="E135" s="20">
        <v>55615808.877952427</v>
      </c>
      <c r="F135" s="20">
        <v>27655855</v>
      </c>
      <c r="G135" s="20">
        <v>4598594.4399808161</v>
      </c>
      <c r="H135" s="20">
        <v>1652606.505722587</v>
      </c>
      <c r="I135" s="20">
        <v>18791562.332556654</v>
      </c>
      <c r="J135" s="20">
        <v>3772115.251778679</v>
      </c>
      <c r="K135" s="20">
        <v>308753.54673344683</v>
      </c>
      <c r="L135" s="20">
        <v>-2047258</v>
      </c>
      <c r="M135" s="20">
        <v>576000</v>
      </c>
      <c r="N135" s="20">
        <v>197602.89321439006</v>
      </c>
      <c r="O135" s="283">
        <v>-109976.90796586126</v>
      </c>
      <c r="P135" s="284">
        <v>-5.8105831862345463</v>
      </c>
      <c r="R135" s="20">
        <v>113376000</v>
      </c>
      <c r="S135" s="20">
        <v>62569542.174999997</v>
      </c>
      <c r="T135" s="20">
        <v>2478909.7585838805</v>
      </c>
      <c r="U135" s="20">
        <v>35867535.945777744</v>
      </c>
      <c r="V135" s="20">
        <v>8854670.564129252</v>
      </c>
      <c r="W135" s="20">
        <v>3127336.4399808161</v>
      </c>
      <c r="X135" s="283">
        <v>-478005.11652830243</v>
      </c>
      <c r="Y135" s="284">
        <v>-25.255197153711759</v>
      </c>
      <c r="AA135" s="415">
        <v>368028.20856244117</v>
      </c>
      <c r="AB135" s="416">
        <v>19.44461396747721</v>
      </c>
    </row>
    <row r="136" spans="1:28" x14ac:dyDescent="0.25">
      <c r="A136" s="20">
        <v>416</v>
      </c>
      <c r="B136" s="20" t="s">
        <v>129</v>
      </c>
      <c r="C136" s="20">
        <v>9</v>
      </c>
      <c r="D136" s="20">
        <v>3043</v>
      </c>
      <c r="E136" s="20">
        <v>7024575.8780846559</v>
      </c>
      <c r="F136" s="20">
        <v>4520265</v>
      </c>
      <c r="G136" s="20">
        <v>802956.64867173391</v>
      </c>
      <c r="H136" s="20">
        <v>268247.21916961821</v>
      </c>
      <c r="I136" s="20">
        <v>2067880.0905531321</v>
      </c>
      <c r="J136" s="20">
        <v>673251.83839719219</v>
      </c>
      <c r="K136" s="20">
        <v>-163550.50769586093</v>
      </c>
      <c r="L136" s="20">
        <v>-630348</v>
      </c>
      <c r="M136" s="20">
        <v>51300</v>
      </c>
      <c r="N136" s="20">
        <v>30767.59217866508</v>
      </c>
      <c r="O136" s="283">
        <v>596194.00318982452</v>
      </c>
      <c r="P136" s="284">
        <v>195.9231032500245</v>
      </c>
      <c r="R136" s="20">
        <v>17747680</v>
      </c>
      <c r="S136" s="20">
        <v>9951006.5199999996</v>
      </c>
      <c r="T136" s="20">
        <v>402370.82875442732</v>
      </c>
      <c r="U136" s="20">
        <v>5942714.7258823579</v>
      </c>
      <c r="V136" s="20">
        <v>1655253.5527434419</v>
      </c>
      <c r="W136" s="20">
        <v>223908.64867173391</v>
      </c>
      <c r="X136" s="283">
        <v>427574.27605196089</v>
      </c>
      <c r="Y136" s="284">
        <v>140.51077096679623</v>
      </c>
      <c r="AA136" s="415">
        <v>168619.72713786364</v>
      </c>
      <c r="AB136" s="416">
        <v>55.412332283228274</v>
      </c>
    </row>
    <row r="137" spans="1:28" x14ac:dyDescent="0.25">
      <c r="A137" s="20">
        <v>418</v>
      </c>
      <c r="B137" s="20" t="s">
        <v>130</v>
      </c>
      <c r="C137" s="20">
        <v>6</v>
      </c>
      <c r="D137" s="20">
        <v>23206</v>
      </c>
      <c r="E137" s="20">
        <v>61005812.670716584</v>
      </c>
      <c r="F137" s="20">
        <v>36016363</v>
      </c>
      <c r="G137" s="20">
        <v>5557727.0626859283</v>
      </c>
      <c r="H137" s="20">
        <v>2755037.1052086647</v>
      </c>
      <c r="I137" s="20">
        <v>16415386.636236014</v>
      </c>
      <c r="J137" s="20">
        <v>4505563.8311363654</v>
      </c>
      <c r="K137" s="20">
        <v>-1141200.5268645182</v>
      </c>
      <c r="L137" s="20">
        <v>-2293759</v>
      </c>
      <c r="M137" s="20">
        <v>17600</v>
      </c>
      <c r="N137" s="20">
        <v>299542.92809927947</v>
      </c>
      <c r="O137" s="283">
        <v>1126448.3657851517</v>
      </c>
      <c r="P137" s="284">
        <v>48.541255097179686</v>
      </c>
      <c r="R137" s="20">
        <v>126277300</v>
      </c>
      <c r="S137" s="20">
        <v>88816499.484999999</v>
      </c>
      <c r="T137" s="20">
        <v>4132555.6578129968</v>
      </c>
      <c r="U137" s="20">
        <v>21083101.528610032</v>
      </c>
      <c r="V137" s="20">
        <v>9760080.9974129274</v>
      </c>
      <c r="W137" s="20">
        <v>3281568.0626859283</v>
      </c>
      <c r="X137" s="283">
        <v>796505.73152188957</v>
      </c>
      <c r="Y137" s="284">
        <v>34.323266893126331</v>
      </c>
      <c r="AA137" s="415">
        <v>329942.63426326215</v>
      </c>
      <c r="AB137" s="416">
        <v>14.217988204053356</v>
      </c>
    </row>
    <row r="138" spans="1:28" x14ac:dyDescent="0.25">
      <c r="A138" s="20">
        <v>420</v>
      </c>
      <c r="B138" s="20" t="s">
        <v>131</v>
      </c>
      <c r="C138" s="20">
        <v>11</v>
      </c>
      <c r="D138" s="20">
        <v>9650</v>
      </c>
      <c r="E138" s="20">
        <v>21229705.319866538</v>
      </c>
      <c r="F138" s="20">
        <v>12981515</v>
      </c>
      <c r="G138" s="20">
        <v>2316081.0603008494</v>
      </c>
      <c r="H138" s="20">
        <v>1805709.1860630617</v>
      </c>
      <c r="I138" s="20">
        <v>3141511.5067857588</v>
      </c>
      <c r="J138" s="20">
        <v>2238954.9734990844</v>
      </c>
      <c r="K138" s="20">
        <v>-34194.780644825834</v>
      </c>
      <c r="L138" s="20">
        <v>-1062967</v>
      </c>
      <c r="M138" s="20">
        <v>349000</v>
      </c>
      <c r="N138" s="20">
        <v>101732.71424875784</v>
      </c>
      <c r="O138" s="283">
        <v>607637.34038614854</v>
      </c>
      <c r="P138" s="284">
        <v>62.967600040015391</v>
      </c>
      <c r="R138" s="20">
        <v>62170998.009999998</v>
      </c>
      <c r="S138" s="20">
        <v>30478827.399999999</v>
      </c>
      <c r="T138" s="20">
        <v>2708563.7790945927</v>
      </c>
      <c r="U138" s="20">
        <v>22208422.283463314</v>
      </c>
      <c r="V138" s="20">
        <v>5542896.8674391722</v>
      </c>
      <c r="W138" s="20">
        <v>1602114.0603008494</v>
      </c>
      <c r="X138" s="283">
        <v>369826.38029792905</v>
      </c>
      <c r="Y138" s="284">
        <v>38.323977232946014</v>
      </c>
      <c r="AA138" s="415">
        <v>237810.96008821949</v>
      </c>
      <c r="AB138" s="416">
        <v>24.643622807069377</v>
      </c>
    </row>
    <row r="139" spans="1:28" x14ac:dyDescent="0.25">
      <c r="A139" s="20">
        <v>421</v>
      </c>
      <c r="B139" s="20" t="s">
        <v>132</v>
      </c>
      <c r="C139" s="20">
        <v>16</v>
      </c>
      <c r="D139" s="20">
        <v>737</v>
      </c>
      <c r="E139" s="20">
        <v>2387952.3531667464</v>
      </c>
      <c r="F139" s="20">
        <v>754608</v>
      </c>
      <c r="G139" s="20">
        <v>242877.36257512</v>
      </c>
      <c r="H139" s="20">
        <v>257767.79456338799</v>
      </c>
      <c r="I139" s="20">
        <v>795516.83220322861</v>
      </c>
      <c r="J139" s="20">
        <v>207230.92496847356</v>
      </c>
      <c r="K139" s="20">
        <v>-145048.14562244731</v>
      </c>
      <c r="L139" s="20">
        <v>-119042</v>
      </c>
      <c r="M139" s="20">
        <v>-29800</v>
      </c>
      <c r="N139" s="20">
        <v>6102.2621520503226</v>
      </c>
      <c r="O139" s="283">
        <v>-417739.3223269328</v>
      </c>
      <c r="P139" s="284">
        <v>-566.81047805553976</v>
      </c>
      <c r="R139" s="20">
        <v>6079420</v>
      </c>
      <c r="S139" s="20">
        <v>1729426.52</v>
      </c>
      <c r="T139" s="20">
        <v>386651.69184508198</v>
      </c>
      <c r="U139" s="20">
        <v>2706963.9610726656</v>
      </c>
      <c r="V139" s="20">
        <v>547787.67118761269</v>
      </c>
      <c r="W139" s="20">
        <v>94035.362575120002</v>
      </c>
      <c r="X139" s="283">
        <v>-614554.79331951868</v>
      </c>
      <c r="Y139" s="284">
        <v>-833.85996379853282</v>
      </c>
      <c r="AA139" s="415">
        <v>196815.47099258588</v>
      </c>
      <c r="AB139" s="416">
        <v>267.04948574299306</v>
      </c>
    </row>
    <row r="140" spans="1:28" x14ac:dyDescent="0.25">
      <c r="A140" s="20">
        <v>422</v>
      </c>
      <c r="B140" s="20" t="s">
        <v>133</v>
      </c>
      <c r="C140" s="20">
        <v>12</v>
      </c>
      <c r="D140" s="20">
        <v>11098</v>
      </c>
      <c r="E140" s="20">
        <v>26376678.729785427</v>
      </c>
      <c r="F140" s="20">
        <v>13618309</v>
      </c>
      <c r="G140" s="20">
        <v>3111486.3502057032</v>
      </c>
      <c r="H140" s="20">
        <v>2224735.4978011502</v>
      </c>
      <c r="I140" s="20">
        <v>4458992.6579539767</v>
      </c>
      <c r="J140" s="20">
        <v>2671589.2061403757</v>
      </c>
      <c r="K140" s="20">
        <v>1574776.2196678233</v>
      </c>
      <c r="L140" s="20">
        <v>-609554</v>
      </c>
      <c r="M140" s="20">
        <v>542600</v>
      </c>
      <c r="N140" s="20">
        <v>107713.31274560405</v>
      </c>
      <c r="O140" s="283">
        <v>1323969.5147292055</v>
      </c>
      <c r="P140" s="284">
        <v>119.29802799866692</v>
      </c>
      <c r="R140" s="20">
        <v>75968610</v>
      </c>
      <c r="S140" s="20">
        <v>31987805.629999995</v>
      </c>
      <c r="T140" s="20">
        <v>3337103.2467017248</v>
      </c>
      <c r="U140" s="20">
        <v>33328032.399623014</v>
      </c>
      <c r="V140" s="20">
        <v>6789853.4092372162</v>
      </c>
      <c r="W140" s="20">
        <v>3044532.3502057032</v>
      </c>
      <c r="X140" s="283">
        <v>2518717.0357676595</v>
      </c>
      <c r="Y140" s="284">
        <v>226.95233697672188</v>
      </c>
      <c r="AA140" s="415">
        <v>-1194747.521038454</v>
      </c>
      <c r="AB140" s="416">
        <v>-107.65430897805497</v>
      </c>
    </row>
    <row r="141" spans="1:28" x14ac:dyDescent="0.25">
      <c r="A141" s="20">
        <v>423</v>
      </c>
      <c r="B141" s="20" t="s">
        <v>134</v>
      </c>
      <c r="C141" s="20">
        <v>2</v>
      </c>
      <c r="D141" s="20">
        <v>19831</v>
      </c>
      <c r="E141" s="20">
        <v>46440566.111925878</v>
      </c>
      <c r="F141" s="20">
        <v>27088295</v>
      </c>
      <c r="G141" s="20">
        <v>3466628.4838708527</v>
      </c>
      <c r="H141" s="20">
        <v>2635958.252440616</v>
      </c>
      <c r="I141" s="20">
        <v>11041542.591807986</v>
      </c>
      <c r="J141" s="20">
        <v>3817202.7107131584</v>
      </c>
      <c r="K141" s="20">
        <v>-81189.747673471749</v>
      </c>
      <c r="L141" s="20">
        <v>-1447708</v>
      </c>
      <c r="M141" s="20">
        <v>-495000</v>
      </c>
      <c r="N141" s="20">
        <v>257867.81055346833</v>
      </c>
      <c r="O141" s="283">
        <v>-156969.01021327078</v>
      </c>
      <c r="P141" s="284">
        <v>-7.9153350921925663</v>
      </c>
      <c r="R141" s="20">
        <v>104410000</v>
      </c>
      <c r="S141" s="20">
        <v>72410286.225000009</v>
      </c>
      <c r="T141" s="20">
        <v>3953937.3786609243</v>
      </c>
      <c r="U141" s="20">
        <v>17281925.714890227</v>
      </c>
      <c r="V141" s="20">
        <v>8473859.5779879075</v>
      </c>
      <c r="W141" s="20">
        <v>1523920.4838708527</v>
      </c>
      <c r="X141" s="283">
        <v>-766070.61959008873</v>
      </c>
      <c r="Y141" s="284">
        <v>-38.62995409157827</v>
      </c>
      <c r="AA141" s="415">
        <v>609101.60937681794</v>
      </c>
      <c r="AB141" s="416">
        <v>30.714618999385706</v>
      </c>
    </row>
    <row r="142" spans="1:28" x14ac:dyDescent="0.25">
      <c r="A142" s="20">
        <v>425</v>
      </c>
      <c r="B142" s="20" t="s">
        <v>135</v>
      </c>
      <c r="C142" s="20">
        <v>17</v>
      </c>
      <c r="D142" s="20">
        <v>10161</v>
      </c>
      <c r="E142" s="20">
        <v>33474377.275571261</v>
      </c>
      <c r="F142" s="20">
        <v>14055057</v>
      </c>
      <c r="G142" s="20">
        <v>1215155.374590151</v>
      </c>
      <c r="H142" s="20">
        <v>495666.33889271878</v>
      </c>
      <c r="I142" s="20">
        <v>19123731.168783613</v>
      </c>
      <c r="J142" s="20">
        <v>1690683.651504965</v>
      </c>
      <c r="K142" s="20">
        <v>-755529.07760725822</v>
      </c>
      <c r="L142" s="20">
        <v>279873</v>
      </c>
      <c r="M142" s="20">
        <v>-339000</v>
      </c>
      <c r="N142" s="20">
        <v>100173.6445934604</v>
      </c>
      <c r="O142" s="283">
        <v>2391433.8251863904</v>
      </c>
      <c r="P142" s="284">
        <v>235.35418021714304</v>
      </c>
      <c r="R142" s="20">
        <v>59450700</v>
      </c>
      <c r="S142" s="20">
        <v>31925405.405000001</v>
      </c>
      <c r="T142" s="20">
        <v>743499.50833907817</v>
      </c>
      <c r="U142" s="20">
        <v>22565184.486192603</v>
      </c>
      <c r="V142" s="20">
        <v>3855281.1916650748</v>
      </c>
      <c r="W142" s="20">
        <v>1156028.374590151</v>
      </c>
      <c r="X142" s="283">
        <v>794698.9657869041</v>
      </c>
      <c r="Y142" s="284">
        <v>78.210704240419659</v>
      </c>
      <c r="AA142" s="415">
        <v>1596734.8593994863</v>
      </c>
      <c r="AB142" s="416">
        <v>157.14347597672338</v>
      </c>
    </row>
    <row r="143" spans="1:28" x14ac:dyDescent="0.25">
      <c r="A143" s="20">
        <v>426</v>
      </c>
      <c r="B143" s="20" t="s">
        <v>136</v>
      </c>
      <c r="C143" s="20">
        <v>12</v>
      </c>
      <c r="D143" s="20">
        <v>12145</v>
      </c>
      <c r="E143" s="20">
        <v>30165862.768326014</v>
      </c>
      <c r="F143" s="20">
        <v>16749878</v>
      </c>
      <c r="G143" s="20">
        <v>2228646.2961613005</v>
      </c>
      <c r="H143" s="20">
        <v>812405.98557821359</v>
      </c>
      <c r="I143" s="20">
        <v>9520788.872742055</v>
      </c>
      <c r="J143" s="20">
        <v>2638831.9033445115</v>
      </c>
      <c r="K143" s="20">
        <v>-665899.34156226518</v>
      </c>
      <c r="L143" s="20">
        <v>-2608181</v>
      </c>
      <c r="M143" s="20">
        <v>-60000</v>
      </c>
      <c r="N143" s="20">
        <v>116740.61153616509</v>
      </c>
      <c r="O143" s="283">
        <v>-1432651.4405260347</v>
      </c>
      <c r="P143" s="284">
        <v>-117.96224294162492</v>
      </c>
      <c r="R143" s="20">
        <v>71493933</v>
      </c>
      <c r="S143" s="20">
        <v>37458286.594999999</v>
      </c>
      <c r="T143" s="20">
        <v>1218608.9783673203</v>
      </c>
      <c r="U143" s="20">
        <v>24601235.516776904</v>
      </c>
      <c r="V143" s="20">
        <v>6616048.4355064351</v>
      </c>
      <c r="W143" s="20">
        <v>-439534.7038386995</v>
      </c>
      <c r="X143" s="283">
        <v>-2039288.1781880409</v>
      </c>
      <c r="Y143" s="284">
        <v>-167.91174789526892</v>
      </c>
      <c r="AA143" s="415">
        <v>606636.73766200617</v>
      </c>
      <c r="AB143" s="416">
        <v>49.949504953643981</v>
      </c>
    </row>
    <row r="144" spans="1:28" x14ac:dyDescent="0.25">
      <c r="A144" s="20">
        <v>430</v>
      </c>
      <c r="B144" s="20" t="s">
        <v>137</v>
      </c>
      <c r="C144" s="20">
        <v>2</v>
      </c>
      <c r="D144" s="20">
        <v>16032</v>
      </c>
      <c r="E144" s="20">
        <v>34355660.993523002</v>
      </c>
      <c r="F144" s="20">
        <v>20735735</v>
      </c>
      <c r="G144" s="20">
        <v>3820241.9302375843</v>
      </c>
      <c r="H144" s="20">
        <v>2155070.0484564854</v>
      </c>
      <c r="I144" s="20">
        <v>6643422.0079236012</v>
      </c>
      <c r="J144" s="20">
        <v>3849197.1800003015</v>
      </c>
      <c r="K144" s="20">
        <v>-376084.63143958955</v>
      </c>
      <c r="L144" s="20">
        <v>-2279955</v>
      </c>
      <c r="M144" s="20">
        <v>-79100</v>
      </c>
      <c r="N144" s="20">
        <v>156880.96585318338</v>
      </c>
      <c r="O144" s="283">
        <v>269746.50750856847</v>
      </c>
      <c r="P144" s="284">
        <v>16.825505707869791</v>
      </c>
      <c r="R144" s="20">
        <v>98814303</v>
      </c>
      <c r="S144" s="20">
        <v>48032907.079999998</v>
      </c>
      <c r="T144" s="20">
        <v>3232605.0726847281</v>
      </c>
      <c r="U144" s="20">
        <v>35969933.437318355</v>
      </c>
      <c r="V144" s="20">
        <v>9812292.6490837373</v>
      </c>
      <c r="W144" s="20">
        <v>1461186.9302375843</v>
      </c>
      <c r="X144" s="283">
        <v>-305377.83067560196</v>
      </c>
      <c r="Y144" s="284">
        <v>-19.048018380464192</v>
      </c>
      <c r="AA144" s="415">
        <v>575124.33818417042</v>
      </c>
      <c r="AB144" s="416">
        <v>35.873524088333987</v>
      </c>
    </row>
    <row r="145" spans="1:28" x14ac:dyDescent="0.25">
      <c r="A145" s="20">
        <v>433</v>
      </c>
      <c r="B145" s="20" t="s">
        <v>138</v>
      </c>
      <c r="C145" s="20">
        <v>5</v>
      </c>
      <c r="D145" s="20">
        <v>7861</v>
      </c>
      <c r="E145" s="20">
        <v>19912340.233650465</v>
      </c>
      <c r="F145" s="20">
        <v>11155989</v>
      </c>
      <c r="G145" s="20">
        <v>1972801.5972145367</v>
      </c>
      <c r="H145" s="20">
        <v>1004660.295273126</v>
      </c>
      <c r="I145" s="20">
        <v>5012192.4068729244</v>
      </c>
      <c r="J145" s="20">
        <v>1837381.0219098646</v>
      </c>
      <c r="K145" s="20">
        <v>-278941.02456860698</v>
      </c>
      <c r="L145" s="20">
        <v>-853367</v>
      </c>
      <c r="M145" s="20">
        <v>-357700</v>
      </c>
      <c r="N145" s="20">
        <v>80021.808025254271</v>
      </c>
      <c r="O145" s="283">
        <v>-339302.12892336398</v>
      </c>
      <c r="P145" s="284">
        <v>-43.162718346694312</v>
      </c>
      <c r="R145" s="20">
        <v>46024248</v>
      </c>
      <c r="S145" s="20">
        <v>25127023.114999998</v>
      </c>
      <c r="T145" s="20">
        <v>1506990.4429096889</v>
      </c>
      <c r="U145" s="20">
        <v>13663840.863988379</v>
      </c>
      <c r="V145" s="20">
        <v>4518981.0802615033</v>
      </c>
      <c r="W145" s="20">
        <v>761734.59721453674</v>
      </c>
      <c r="X145" s="283">
        <v>-445677.90062589198</v>
      </c>
      <c r="Y145" s="284">
        <v>-56.694809900253404</v>
      </c>
      <c r="AA145" s="415">
        <v>106375.771702528</v>
      </c>
      <c r="AB145" s="416">
        <v>13.53209155355909</v>
      </c>
    </row>
    <row r="146" spans="1:28" x14ac:dyDescent="0.25">
      <c r="A146" s="20">
        <v>434</v>
      </c>
      <c r="B146" s="20" t="s">
        <v>139</v>
      </c>
      <c r="C146" s="20">
        <v>1</v>
      </c>
      <c r="D146" s="20">
        <v>14891</v>
      </c>
      <c r="E146" s="20">
        <v>46371281.605332866</v>
      </c>
      <c r="F146" s="20">
        <v>19863039</v>
      </c>
      <c r="G146" s="20">
        <v>7606360.0018584169</v>
      </c>
      <c r="H146" s="20">
        <v>1976056.8569893409</v>
      </c>
      <c r="I146" s="20">
        <v>3231985.4637925224</v>
      </c>
      <c r="J146" s="20">
        <v>3557241.3123448361</v>
      </c>
      <c r="K146" s="20">
        <v>2526501.3869524286</v>
      </c>
      <c r="L146" s="20">
        <v>-1025749</v>
      </c>
      <c r="M146" s="20">
        <v>1593200</v>
      </c>
      <c r="N146" s="20">
        <v>168380.08827535759</v>
      </c>
      <c r="O146" s="283">
        <v>-6874266.4951199591</v>
      </c>
      <c r="P146" s="284">
        <v>-461.63900981263578</v>
      </c>
      <c r="R146" s="20">
        <v>95518062.269999996</v>
      </c>
      <c r="S146" s="20">
        <v>49329538.060000002</v>
      </c>
      <c r="T146" s="20">
        <v>2964085.2854840113</v>
      </c>
      <c r="U146" s="20">
        <v>21927088.276438206</v>
      </c>
      <c r="V146" s="20">
        <v>8382119.6115089208</v>
      </c>
      <c r="W146" s="20">
        <v>8173811.0018584169</v>
      </c>
      <c r="X146" s="283">
        <v>-4741420.0347104371</v>
      </c>
      <c r="Y146" s="284">
        <v>-318.40843695590877</v>
      </c>
      <c r="AA146" s="415">
        <v>-2132846.4604095221</v>
      </c>
      <c r="AB146" s="416">
        <v>-143.23057285672701</v>
      </c>
    </row>
    <row r="147" spans="1:28" x14ac:dyDescent="0.25">
      <c r="A147" s="20">
        <v>435</v>
      </c>
      <c r="B147" s="20" t="s">
        <v>140</v>
      </c>
      <c r="C147" s="20">
        <v>13</v>
      </c>
      <c r="D147" s="20">
        <v>707</v>
      </c>
      <c r="E147" s="20">
        <v>2051691.5894043511</v>
      </c>
      <c r="F147" s="20">
        <v>574648</v>
      </c>
      <c r="G147" s="20">
        <v>557150.97231196705</v>
      </c>
      <c r="H147" s="20">
        <v>204110.76661795902</v>
      </c>
      <c r="I147" s="20">
        <v>221483.10110436805</v>
      </c>
      <c r="J147" s="20">
        <v>198171.12597525417</v>
      </c>
      <c r="K147" s="20">
        <v>171152.73618119437</v>
      </c>
      <c r="L147" s="20">
        <v>-175171</v>
      </c>
      <c r="M147" s="20">
        <v>11000</v>
      </c>
      <c r="N147" s="20">
        <v>6599.7729116258015</v>
      </c>
      <c r="O147" s="283">
        <v>-282546.11430198257</v>
      </c>
      <c r="P147" s="284">
        <v>-399.6408971739499</v>
      </c>
      <c r="R147" s="20">
        <v>5325444</v>
      </c>
      <c r="S147" s="20">
        <v>1666278.6850000001</v>
      </c>
      <c r="T147" s="20">
        <v>306166.14992693852</v>
      </c>
      <c r="U147" s="20">
        <v>2524907.8938195505</v>
      </c>
      <c r="V147" s="20">
        <v>497194.47622033069</v>
      </c>
      <c r="W147" s="20">
        <v>392979.97231196705</v>
      </c>
      <c r="X147" s="283">
        <v>62083.177278785966</v>
      </c>
      <c r="Y147" s="284">
        <v>87.812131936048047</v>
      </c>
      <c r="AA147" s="415">
        <v>-344629.29158076853</v>
      </c>
      <c r="AB147" s="416">
        <v>-487.45302910999794</v>
      </c>
    </row>
    <row r="148" spans="1:28" x14ac:dyDescent="0.25">
      <c r="A148" s="20">
        <v>436</v>
      </c>
      <c r="B148" s="20" t="s">
        <v>141</v>
      </c>
      <c r="C148" s="20">
        <v>17</v>
      </c>
      <c r="D148" s="20">
        <v>2052</v>
      </c>
      <c r="E148" s="20">
        <v>6296471.5881359316</v>
      </c>
      <c r="F148" s="20">
        <v>2333595</v>
      </c>
      <c r="G148" s="20">
        <v>269089.03894744202</v>
      </c>
      <c r="H148" s="20">
        <v>97854.671843899006</v>
      </c>
      <c r="I148" s="20">
        <v>3642934.6146375327</v>
      </c>
      <c r="J148" s="20">
        <v>393816.79473954299</v>
      </c>
      <c r="K148" s="20">
        <v>108376.06890386048</v>
      </c>
      <c r="L148" s="20">
        <v>-378965</v>
      </c>
      <c r="M148" s="20">
        <v>-28000</v>
      </c>
      <c r="N148" s="20">
        <v>17248.967705588628</v>
      </c>
      <c r="O148" s="283">
        <v>159478.56864193361</v>
      </c>
      <c r="P148" s="284">
        <v>77.718600702696691</v>
      </c>
      <c r="R148" s="20">
        <v>12090078</v>
      </c>
      <c r="S148" s="20">
        <v>5404449.6200000001</v>
      </c>
      <c r="T148" s="20">
        <v>146782.00776584851</v>
      </c>
      <c r="U148" s="20">
        <v>5739819.6894999649</v>
      </c>
      <c r="V148" s="20">
        <v>1000317.8025640483</v>
      </c>
      <c r="W148" s="20">
        <v>-137875.96105255798</v>
      </c>
      <c r="X148" s="283">
        <v>63415.158777303994</v>
      </c>
      <c r="Y148" s="284">
        <v>30.904073478218322</v>
      </c>
      <c r="AA148" s="415">
        <v>96063.409864629619</v>
      </c>
      <c r="AB148" s="416">
        <v>46.814527224478368</v>
      </c>
    </row>
    <row r="149" spans="1:28" x14ac:dyDescent="0.25">
      <c r="A149" s="20">
        <v>440</v>
      </c>
      <c r="B149" s="20" t="s">
        <v>142</v>
      </c>
      <c r="C149" s="20">
        <v>15</v>
      </c>
      <c r="D149" s="20">
        <v>5340</v>
      </c>
      <c r="E149" s="20">
        <v>16068666.63440223</v>
      </c>
      <c r="F149" s="20">
        <v>5584258</v>
      </c>
      <c r="G149" s="20">
        <v>1094065.0043856534</v>
      </c>
      <c r="H149" s="20">
        <v>238220.64468631143</v>
      </c>
      <c r="I149" s="20">
        <v>10119510.679799045</v>
      </c>
      <c r="J149" s="20">
        <v>986111.89584636688</v>
      </c>
      <c r="K149" s="20">
        <v>-540294.12117374316</v>
      </c>
      <c r="L149" s="20">
        <v>-1245789</v>
      </c>
      <c r="M149" s="20">
        <v>275500</v>
      </c>
      <c r="N149" s="20">
        <v>50715.258493625654</v>
      </c>
      <c r="O149" s="283">
        <v>493631.72763503157</v>
      </c>
      <c r="P149" s="284">
        <v>92.440398433526511</v>
      </c>
      <c r="R149" s="20">
        <v>31168500.09</v>
      </c>
      <c r="S149" s="20">
        <v>14637902.305</v>
      </c>
      <c r="T149" s="20">
        <v>357330.96702946711</v>
      </c>
      <c r="U149" s="20">
        <v>13397635.918222401</v>
      </c>
      <c r="V149" s="20">
        <v>2420746.9183936557</v>
      </c>
      <c r="W149" s="20">
        <v>123776.00438565342</v>
      </c>
      <c r="X149" s="283">
        <v>-231107.97696882114</v>
      </c>
      <c r="Y149" s="284">
        <v>-43.278647372438414</v>
      </c>
      <c r="AA149" s="415">
        <v>724739.7046038527</v>
      </c>
      <c r="AB149" s="416">
        <v>135.71904580596492</v>
      </c>
    </row>
    <row r="150" spans="1:28" x14ac:dyDescent="0.25">
      <c r="A150" s="20">
        <v>441</v>
      </c>
      <c r="B150" s="20" t="s">
        <v>143</v>
      </c>
      <c r="C150" s="20">
        <v>9</v>
      </c>
      <c r="D150" s="20">
        <v>4662</v>
      </c>
      <c r="E150" s="20">
        <v>12126647.172898319</v>
      </c>
      <c r="F150" s="20">
        <v>5622774</v>
      </c>
      <c r="G150" s="20">
        <v>1441282.2282809725</v>
      </c>
      <c r="H150" s="20">
        <v>1330591.5260919216</v>
      </c>
      <c r="I150" s="20">
        <v>1264009.8509944838</v>
      </c>
      <c r="J150" s="20">
        <v>1154367.5846731802</v>
      </c>
      <c r="K150" s="20">
        <v>-353393.10401698638</v>
      </c>
      <c r="L150" s="20">
        <v>-569371</v>
      </c>
      <c r="M150" s="20">
        <v>592000</v>
      </c>
      <c r="N150" s="20">
        <v>47883.260704952379</v>
      </c>
      <c r="O150" s="283">
        <v>-1596502.8261697926</v>
      </c>
      <c r="P150" s="284">
        <v>-342.45019866361918</v>
      </c>
      <c r="R150" s="20">
        <v>32433100</v>
      </c>
      <c r="S150" s="20">
        <v>13618015.799999999</v>
      </c>
      <c r="T150" s="20">
        <v>1995887.2891378824</v>
      </c>
      <c r="U150" s="20">
        <v>10802647.156085061</v>
      </c>
      <c r="V150" s="20">
        <v>2892773.4096277119</v>
      </c>
      <c r="W150" s="20">
        <v>1463911.2282809725</v>
      </c>
      <c r="X150" s="283">
        <v>-1659865.116868373</v>
      </c>
      <c r="Y150" s="284">
        <v>-356.04142360968962</v>
      </c>
      <c r="AA150" s="415">
        <v>63362.290698580444</v>
      </c>
      <c r="AB150" s="416">
        <v>13.591224946070451</v>
      </c>
    </row>
    <row r="151" spans="1:28" x14ac:dyDescent="0.25">
      <c r="A151" s="20">
        <v>444</v>
      </c>
      <c r="B151" s="20" t="s">
        <v>144</v>
      </c>
      <c r="C151" s="20">
        <v>1</v>
      </c>
      <c r="D151" s="20">
        <v>46296</v>
      </c>
      <c r="E151" s="20">
        <v>118330809.77042288</v>
      </c>
      <c r="F151" s="20">
        <v>70561191</v>
      </c>
      <c r="G151" s="20">
        <v>13085958.284190327</v>
      </c>
      <c r="H151" s="20">
        <v>4424715.7151882136</v>
      </c>
      <c r="I151" s="20">
        <v>16946314.537343279</v>
      </c>
      <c r="J151" s="20">
        <v>10084512.285847411</v>
      </c>
      <c r="K151" s="20">
        <v>-442484.67700325127</v>
      </c>
      <c r="L151" s="20">
        <v>-1695338</v>
      </c>
      <c r="M151" s="20">
        <v>-226000</v>
      </c>
      <c r="N151" s="20">
        <v>581883.14885927958</v>
      </c>
      <c r="O151" s="283">
        <v>-5010057.4759976119</v>
      </c>
      <c r="P151" s="284">
        <v>-108.2179340763265</v>
      </c>
      <c r="R151" s="20">
        <v>274654376</v>
      </c>
      <c r="S151" s="20">
        <v>173592728.26999998</v>
      </c>
      <c r="T151" s="20">
        <v>6637073.5727823209</v>
      </c>
      <c r="U151" s="20">
        <v>57234470.918162733</v>
      </c>
      <c r="V151" s="20">
        <v>23150923.944216158</v>
      </c>
      <c r="W151" s="20">
        <v>11164620.284190327</v>
      </c>
      <c r="X151" s="283">
        <v>-2874559.010648489</v>
      </c>
      <c r="Y151" s="284">
        <v>-62.090872011588239</v>
      </c>
      <c r="AA151" s="415">
        <v>-2135498.4653491229</v>
      </c>
      <c r="AB151" s="416">
        <v>-46.127062064738269</v>
      </c>
    </row>
    <row r="152" spans="1:28" x14ac:dyDescent="0.25">
      <c r="A152" s="20">
        <v>445</v>
      </c>
      <c r="B152" s="20" t="s">
        <v>145</v>
      </c>
      <c r="C152" s="20">
        <v>2</v>
      </c>
      <c r="D152" s="20">
        <v>15217</v>
      </c>
      <c r="E152" s="20">
        <v>40040795.667329766</v>
      </c>
      <c r="F152" s="20">
        <v>22374623</v>
      </c>
      <c r="G152" s="20">
        <v>9041692.5951889008</v>
      </c>
      <c r="H152" s="20">
        <v>1488673.0185682669</v>
      </c>
      <c r="I152" s="20">
        <v>10561863.063515773</v>
      </c>
      <c r="J152" s="20">
        <v>3459205.4648251203</v>
      </c>
      <c r="K152" s="20">
        <v>-4298335.9404775584</v>
      </c>
      <c r="L152" s="20">
        <v>-635254</v>
      </c>
      <c r="M152" s="20">
        <v>-920000</v>
      </c>
      <c r="N152" s="20">
        <v>198382.72644864058</v>
      </c>
      <c r="O152" s="283">
        <v>1230054.2607393786</v>
      </c>
      <c r="P152" s="284">
        <v>80.834215728420759</v>
      </c>
      <c r="R152" s="20">
        <v>99902954.620000005</v>
      </c>
      <c r="S152" s="20">
        <v>57511323.600000001</v>
      </c>
      <c r="T152" s="20">
        <v>2233009.5278524007</v>
      </c>
      <c r="U152" s="20">
        <v>25355238.610750627</v>
      </c>
      <c r="V152" s="20">
        <v>7614482.8772825506</v>
      </c>
      <c r="W152" s="20">
        <v>7486438.5951889008</v>
      </c>
      <c r="X152" s="283">
        <v>297538.59107446671</v>
      </c>
      <c r="Y152" s="284">
        <v>19.55303877731923</v>
      </c>
      <c r="AA152" s="415">
        <v>932515.66966491193</v>
      </c>
      <c r="AB152" s="416">
        <v>61.281176951101529</v>
      </c>
    </row>
    <row r="153" spans="1:28" x14ac:dyDescent="0.25">
      <c r="A153" s="20">
        <v>475</v>
      </c>
      <c r="B153" s="20" t="s">
        <v>146</v>
      </c>
      <c r="C153" s="20">
        <v>15</v>
      </c>
      <c r="D153" s="20">
        <v>5477</v>
      </c>
      <c r="E153" s="20">
        <v>15438871.399529394</v>
      </c>
      <c r="F153" s="20">
        <v>7901995</v>
      </c>
      <c r="G153" s="20">
        <v>1339440.5319230524</v>
      </c>
      <c r="H153" s="20">
        <v>657038.28116700368</v>
      </c>
      <c r="I153" s="20">
        <v>5542492.1356803635</v>
      </c>
      <c r="J153" s="20">
        <v>1386562.6403930308</v>
      </c>
      <c r="K153" s="20">
        <v>-1073999.4895182194</v>
      </c>
      <c r="L153" s="20">
        <v>-13122</v>
      </c>
      <c r="M153" s="20">
        <v>-70000</v>
      </c>
      <c r="N153" s="20">
        <v>55637.028625387866</v>
      </c>
      <c r="O153" s="283">
        <v>287172.72874122299</v>
      </c>
      <c r="P153" s="284">
        <v>52.432486532996712</v>
      </c>
      <c r="R153" s="20">
        <v>37578230</v>
      </c>
      <c r="S153" s="20">
        <v>17636419.969999999</v>
      </c>
      <c r="T153" s="20">
        <v>985557.42175050545</v>
      </c>
      <c r="U153" s="20">
        <v>13617368.809611872</v>
      </c>
      <c r="V153" s="20">
        <v>3531691.5955099897</v>
      </c>
      <c r="W153" s="20">
        <v>1256318.5319230524</v>
      </c>
      <c r="X153" s="283">
        <v>-550873.67120458186</v>
      </c>
      <c r="Y153" s="284">
        <v>-100.57945430063572</v>
      </c>
      <c r="AA153" s="415">
        <v>838046.39994580485</v>
      </c>
      <c r="AB153" s="416">
        <v>153.01194083363242</v>
      </c>
    </row>
    <row r="154" spans="1:28" x14ac:dyDescent="0.25">
      <c r="A154" s="20">
        <v>480</v>
      </c>
      <c r="B154" s="20" t="s">
        <v>147</v>
      </c>
      <c r="C154" s="20">
        <v>2</v>
      </c>
      <c r="D154" s="20">
        <v>2018</v>
      </c>
      <c r="E154" s="20">
        <v>4950625.7561890362</v>
      </c>
      <c r="F154" s="20">
        <v>2583250</v>
      </c>
      <c r="G154" s="20">
        <v>307516.66866537451</v>
      </c>
      <c r="H154" s="20">
        <v>183100.30954614258</v>
      </c>
      <c r="I154" s="20">
        <v>1178807.5739777782</v>
      </c>
      <c r="J154" s="20">
        <v>484154.85432996205</v>
      </c>
      <c r="K154" s="20">
        <v>207730.39070614619</v>
      </c>
      <c r="L154" s="20">
        <v>-395898</v>
      </c>
      <c r="M154" s="20">
        <v>-12200</v>
      </c>
      <c r="N154" s="20">
        <v>19894.571951507223</v>
      </c>
      <c r="O154" s="283">
        <v>-394269.38701212406</v>
      </c>
      <c r="P154" s="284">
        <v>-195.37630674535384</v>
      </c>
      <c r="R154" s="20">
        <v>11685000</v>
      </c>
      <c r="S154" s="20">
        <v>6089986.2849999992</v>
      </c>
      <c r="T154" s="20">
        <v>274650.46431921388</v>
      </c>
      <c r="U154" s="20">
        <v>3784588.8598716976</v>
      </c>
      <c r="V154" s="20">
        <v>1260149.7440982424</v>
      </c>
      <c r="W154" s="20">
        <v>-100581.33133462549</v>
      </c>
      <c r="X154" s="283">
        <v>-376205.97804547288</v>
      </c>
      <c r="Y154" s="284">
        <v>-186.42516255969915</v>
      </c>
      <c r="AA154" s="415">
        <v>-18063.408966651186</v>
      </c>
      <c r="AB154" s="416">
        <v>-8.9511441856547016</v>
      </c>
    </row>
    <row r="155" spans="1:28" x14ac:dyDescent="0.25">
      <c r="A155" s="20">
        <v>481</v>
      </c>
      <c r="B155" s="20" t="s">
        <v>148</v>
      </c>
      <c r="C155" s="20">
        <v>2</v>
      </c>
      <c r="D155" s="20">
        <v>9554</v>
      </c>
      <c r="E155" s="20">
        <v>24544296.571015801</v>
      </c>
      <c r="F155" s="20">
        <v>15491462</v>
      </c>
      <c r="G155" s="20">
        <v>1859967.9014574403</v>
      </c>
      <c r="H155" s="20">
        <v>1045769.9941261297</v>
      </c>
      <c r="I155" s="20">
        <v>5653730.5256973393</v>
      </c>
      <c r="J155" s="20">
        <v>1941894.5033743619</v>
      </c>
      <c r="K155" s="20">
        <v>361980.57908653398</v>
      </c>
      <c r="L155" s="20">
        <v>-1809811</v>
      </c>
      <c r="M155" s="20">
        <v>61000</v>
      </c>
      <c r="N155" s="20">
        <v>123991.66558733207</v>
      </c>
      <c r="O155" s="283">
        <v>185689.59831333533</v>
      </c>
      <c r="P155" s="284">
        <v>19.435796348475542</v>
      </c>
      <c r="R155" s="20">
        <v>50279791.560000002</v>
      </c>
      <c r="S155" s="20">
        <v>37394670.412500001</v>
      </c>
      <c r="T155" s="20">
        <v>1568654.9911891944</v>
      </c>
      <c r="U155" s="20">
        <v>7262355.0099853743</v>
      </c>
      <c r="V155" s="20">
        <v>4285286.2401766125</v>
      </c>
      <c r="W155" s="20">
        <v>111156.90145744034</v>
      </c>
      <c r="X155" s="283">
        <v>342331.99530862272</v>
      </c>
      <c r="Y155" s="284">
        <v>35.831274367659901</v>
      </c>
      <c r="AA155" s="415">
        <v>-156642.39699528739</v>
      </c>
      <c r="AB155" s="416">
        <v>-16.39547801918436</v>
      </c>
    </row>
    <row r="156" spans="1:28" x14ac:dyDescent="0.25">
      <c r="A156" s="20">
        <v>483</v>
      </c>
      <c r="B156" s="20" t="s">
        <v>149</v>
      </c>
      <c r="C156" s="20">
        <v>17</v>
      </c>
      <c r="D156" s="20">
        <v>1104</v>
      </c>
      <c r="E156" s="20">
        <v>2410858.9772585556</v>
      </c>
      <c r="F156" s="20">
        <v>1071814</v>
      </c>
      <c r="G156" s="20">
        <v>300173.2697108828</v>
      </c>
      <c r="H156" s="20">
        <v>78101.090529398396</v>
      </c>
      <c r="I156" s="20">
        <v>1807941.4376877553</v>
      </c>
      <c r="J156" s="20">
        <v>256277.56721241871</v>
      </c>
      <c r="K156" s="20">
        <v>-678698.99265527457</v>
      </c>
      <c r="L156" s="20">
        <v>-175000</v>
      </c>
      <c r="M156" s="20">
        <v>104240</v>
      </c>
      <c r="N156" s="20">
        <v>6696.9148127341132</v>
      </c>
      <c r="O156" s="283">
        <v>360686.31003935868</v>
      </c>
      <c r="P156" s="284">
        <v>326.70861416608574</v>
      </c>
      <c r="R156" s="20">
        <v>7335676</v>
      </c>
      <c r="S156" s="20">
        <v>2244019.36</v>
      </c>
      <c r="T156" s="20">
        <v>117151.6357940976</v>
      </c>
      <c r="U156" s="20">
        <v>3796777.5679307096</v>
      </c>
      <c r="V156" s="20">
        <v>700399.74891946744</v>
      </c>
      <c r="W156" s="20">
        <v>229413.2697108828</v>
      </c>
      <c r="X156" s="283">
        <v>-247914.41764484346</v>
      </c>
      <c r="Y156" s="284">
        <v>-224.56016091018429</v>
      </c>
      <c r="AA156" s="415">
        <v>608600.72768420214</v>
      </c>
      <c r="AB156" s="416">
        <v>551.26877507627</v>
      </c>
    </row>
    <row r="157" spans="1:28" x14ac:dyDescent="0.25">
      <c r="A157" s="20">
        <v>484</v>
      </c>
      <c r="B157" s="20" t="s">
        <v>150</v>
      </c>
      <c r="C157" s="20">
        <v>4</v>
      </c>
      <c r="D157" s="20">
        <v>3115</v>
      </c>
      <c r="E157" s="20">
        <v>8808878.3317600638</v>
      </c>
      <c r="F157" s="20">
        <v>3470069</v>
      </c>
      <c r="G157" s="20">
        <v>953006.24389876379</v>
      </c>
      <c r="H157" s="20">
        <v>1235070.9879738956</v>
      </c>
      <c r="I157" s="20">
        <v>1790751.7467199657</v>
      </c>
      <c r="J157" s="20">
        <v>763560.98172843503</v>
      </c>
      <c r="K157" s="20">
        <v>-239019.78260642866</v>
      </c>
      <c r="L157" s="20">
        <v>266482</v>
      </c>
      <c r="M157" s="20">
        <v>86800</v>
      </c>
      <c r="N157" s="20">
        <v>30533.960804874983</v>
      </c>
      <c r="O157" s="283">
        <v>-451623.19324055593</v>
      </c>
      <c r="P157" s="284">
        <v>-144.98336861655085</v>
      </c>
      <c r="R157" s="20">
        <v>23422785</v>
      </c>
      <c r="S157" s="20">
        <v>8375142.254999999</v>
      </c>
      <c r="T157" s="20">
        <v>1852606.4819608433</v>
      </c>
      <c r="U157" s="20">
        <v>9593411.0355404615</v>
      </c>
      <c r="V157" s="20">
        <v>1920599.7639374025</v>
      </c>
      <c r="W157" s="20">
        <v>1306288.2438987638</v>
      </c>
      <c r="X157" s="283">
        <v>-374737.21966252849</v>
      </c>
      <c r="Y157" s="284">
        <v>-120.30087308588395</v>
      </c>
      <c r="AA157" s="415">
        <v>-76885.97357802745</v>
      </c>
      <c r="AB157" s="416">
        <v>-24.68249553066692</v>
      </c>
    </row>
    <row r="158" spans="1:28" x14ac:dyDescent="0.25">
      <c r="A158" s="20">
        <v>489</v>
      </c>
      <c r="B158" s="20" t="s">
        <v>151</v>
      </c>
      <c r="C158" s="20">
        <v>8</v>
      </c>
      <c r="D158" s="20">
        <v>1940</v>
      </c>
      <c r="E158" s="20">
        <v>6115399.8819854874</v>
      </c>
      <c r="F158" s="20">
        <v>1916354</v>
      </c>
      <c r="G158" s="20">
        <v>460911.73074417043</v>
      </c>
      <c r="H158" s="20">
        <v>501175.0291149774</v>
      </c>
      <c r="I158" s="20">
        <v>962104.14911207848</v>
      </c>
      <c r="J158" s="20">
        <v>494570.41140798095</v>
      </c>
      <c r="K158" s="20">
        <v>1349867.3667781574</v>
      </c>
      <c r="L158" s="20">
        <v>-380602</v>
      </c>
      <c r="M158" s="20">
        <v>-15500</v>
      </c>
      <c r="N158" s="20">
        <v>16215.425917562585</v>
      </c>
      <c r="O158" s="283">
        <v>-810303.76891055983</v>
      </c>
      <c r="P158" s="284">
        <v>-417.682355108536</v>
      </c>
      <c r="R158" s="20">
        <v>13614600</v>
      </c>
      <c r="S158" s="20">
        <v>4598614.0649999995</v>
      </c>
      <c r="T158" s="20">
        <v>751762.54367246618</v>
      </c>
      <c r="U158" s="20">
        <v>6887780.7582301162</v>
      </c>
      <c r="V158" s="20">
        <v>1323391.3131454773</v>
      </c>
      <c r="W158" s="20">
        <v>64809.730744170432</v>
      </c>
      <c r="X158" s="283">
        <v>11758.410792229697</v>
      </c>
      <c r="Y158" s="284">
        <v>6.06103649084005</v>
      </c>
      <c r="AA158" s="415">
        <v>-822062.17970278952</v>
      </c>
      <c r="AB158" s="416">
        <v>-423.74339159937603</v>
      </c>
    </row>
    <row r="159" spans="1:28" x14ac:dyDescent="0.25">
      <c r="A159" s="20">
        <v>491</v>
      </c>
      <c r="B159" s="20" t="s">
        <v>152</v>
      </c>
      <c r="C159" s="20">
        <v>10</v>
      </c>
      <c r="D159" s="20">
        <v>53818</v>
      </c>
      <c r="E159" s="20">
        <v>150615477.91862214</v>
      </c>
      <c r="F159" s="20">
        <v>85927936</v>
      </c>
      <c r="G159" s="20">
        <v>18604372.319650423</v>
      </c>
      <c r="H159" s="20">
        <v>9788905.389732996</v>
      </c>
      <c r="I159" s="20">
        <v>14585270.482626731</v>
      </c>
      <c r="J159" s="20">
        <v>12564120.660647843</v>
      </c>
      <c r="K159" s="20">
        <v>2271871.2641557241</v>
      </c>
      <c r="L159" s="20">
        <v>531687</v>
      </c>
      <c r="M159" s="20">
        <v>1880000</v>
      </c>
      <c r="N159" s="20">
        <v>597434.15973787743</v>
      </c>
      <c r="O159" s="283">
        <v>-3863880.6420705318</v>
      </c>
      <c r="P159" s="284">
        <v>-71.795322049695855</v>
      </c>
      <c r="R159" s="20">
        <v>350498069</v>
      </c>
      <c r="S159" s="20">
        <v>189090054.75999999</v>
      </c>
      <c r="T159" s="20">
        <v>14683358.084599493</v>
      </c>
      <c r="U159" s="20">
        <v>95590089.810531527</v>
      </c>
      <c r="V159" s="20">
        <v>29721098.562034395</v>
      </c>
      <c r="W159" s="20">
        <v>21016059.319650423</v>
      </c>
      <c r="X159" s="283">
        <v>-397408.46318423748</v>
      </c>
      <c r="Y159" s="284">
        <v>-7.3843038237065199</v>
      </c>
      <c r="AA159" s="415">
        <v>-3466472.1788862944</v>
      </c>
      <c r="AB159" s="416">
        <v>-64.411018225989338</v>
      </c>
    </row>
    <row r="160" spans="1:28" x14ac:dyDescent="0.25">
      <c r="A160" s="20">
        <v>494</v>
      </c>
      <c r="B160" s="20" t="s">
        <v>153</v>
      </c>
      <c r="C160" s="20">
        <v>17</v>
      </c>
      <c r="D160" s="20">
        <v>8980</v>
      </c>
      <c r="E160" s="20">
        <v>27353179.698009454</v>
      </c>
      <c r="F160" s="20">
        <v>11436202</v>
      </c>
      <c r="G160" s="20">
        <v>3453465.8304236638</v>
      </c>
      <c r="H160" s="20">
        <v>454248.90013055538</v>
      </c>
      <c r="I160" s="20">
        <v>11626357.790281296</v>
      </c>
      <c r="J160" s="20">
        <v>1808911.3607740318</v>
      </c>
      <c r="K160" s="20">
        <v>-1030829.4395291364</v>
      </c>
      <c r="L160" s="20">
        <v>-334954</v>
      </c>
      <c r="M160" s="20">
        <v>-272650</v>
      </c>
      <c r="N160" s="20">
        <v>85334.137417608028</v>
      </c>
      <c r="O160" s="283">
        <v>-127093.11851143464</v>
      </c>
      <c r="P160" s="284">
        <v>-14.152908520204303</v>
      </c>
      <c r="R160" s="20">
        <v>59625571</v>
      </c>
      <c r="S160" s="20">
        <v>26643270.869999997</v>
      </c>
      <c r="T160" s="20">
        <v>681373.35019583313</v>
      </c>
      <c r="U160" s="20">
        <v>23476780.290799402</v>
      </c>
      <c r="V160" s="20">
        <v>4301524.739625277</v>
      </c>
      <c r="W160" s="20">
        <v>2845861.8304236638</v>
      </c>
      <c r="X160" s="283">
        <v>-1676759.9189558327</v>
      </c>
      <c r="Y160" s="284">
        <v>-186.72159453851143</v>
      </c>
      <c r="AA160" s="415">
        <v>1549666.8004443981</v>
      </c>
      <c r="AB160" s="416">
        <v>172.56868601830715</v>
      </c>
    </row>
    <row r="161" spans="1:28" x14ac:dyDescent="0.25">
      <c r="A161" s="20">
        <v>495</v>
      </c>
      <c r="B161" s="20" t="s">
        <v>154</v>
      </c>
      <c r="C161" s="20">
        <v>13</v>
      </c>
      <c r="D161" s="20">
        <v>1584</v>
      </c>
      <c r="E161" s="20">
        <v>4408398.1223618444</v>
      </c>
      <c r="F161" s="20">
        <v>1838003</v>
      </c>
      <c r="G161" s="20">
        <v>380699.41341839038</v>
      </c>
      <c r="H161" s="20">
        <v>761419.10339946463</v>
      </c>
      <c r="I161" s="20">
        <v>947388.98773991596</v>
      </c>
      <c r="J161" s="20">
        <v>422280.96106712311</v>
      </c>
      <c r="K161" s="20">
        <v>151173.9893470091</v>
      </c>
      <c r="L161" s="20">
        <v>-524466</v>
      </c>
      <c r="M161" s="20">
        <v>-22500</v>
      </c>
      <c r="N161" s="20">
        <v>13959.048808643756</v>
      </c>
      <c r="O161" s="283">
        <v>-440439.61858129781</v>
      </c>
      <c r="P161" s="284">
        <v>-278.05531476092034</v>
      </c>
      <c r="R161" s="20">
        <v>11486120</v>
      </c>
      <c r="S161" s="20">
        <v>3982035.1799999997</v>
      </c>
      <c r="T161" s="20">
        <v>1142128.6550991968</v>
      </c>
      <c r="U161" s="20">
        <v>5092044.2925402485</v>
      </c>
      <c r="V161" s="20">
        <v>1088400.6997745205</v>
      </c>
      <c r="W161" s="20">
        <v>-166266.58658160962</v>
      </c>
      <c r="X161" s="283">
        <v>-347777.75916764513</v>
      </c>
      <c r="Y161" s="284">
        <v>-219.55666614119011</v>
      </c>
      <c r="AA161" s="415">
        <v>-92661.859413652681</v>
      </c>
      <c r="AB161" s="416">
        <v>-58.498648619730226</v>
      </c>
    </row>
    <row r="162" spans="1:28" x14ac:dyDescent="0.25">
      <c r="A162" s="20">
        <v>498</v>
      </c>
      <c r="B162" s="20" t="s">
        <v>155</v>
      </c>
      <c r="C162" s="20">
        <v>19</v>
      </c>
      <c r="D162" s="20">
        <v>2299</v>
      </c>
      <c r="E162" s="20">
        <v>8138002.3542193584</v>
      </c>
      <c r="F162" s="20">
        <v>3283275</v>
      </c>
      <c r="G162" s="20">
        <v>911597.38224895869</v>
      </c>
      <c r="H162" s="20">
        <v>621121.56706619821</v>
      </c>
      <c r="I162" s="20">
        <v>2761525.7371948441</v>
      </c>
      <c r="J162" s="20">
        <v>594054.97368068155</v>
      </c>
      <c r="K162" s="20">
        <v>-314817.43530184287</v>
      </c>
      <c r="L162" s="20">
        <v>148873</v>
      </c>
      <c r="M162" s="20">
        <v>-56000</v>
      </c>
      <c r="N162" s="20">
        <v>23936.628283304126</v>
      </c>
      <c r="O162" s="283">
        <v>-164435.50104721542</v>
      </c>
      <c r="P162" s="284">
        <v>-71.524793843938852</v>
      </c>
      <c r="R162" s="20">
        <v>18715703</v>
      </c>
      <c r="S162" s="20">
        <v>7302078.2850000001</v>
      </c>
      <c r="T162" s="20">
        <v>931682.35059929732</v>
      </c>
      <c r="U162" s="20">
        <v>8186078.0278126188</v>
      </c>
      <c r="V162" s="20">
        <v>1459858.6653894971</v>
      </c>
      <c r="W162" s="20">
        <v>1004470.3822489586</v>
      </c>
      <c r="X162" s="283">
        <v>168464.71105036885</v>
      </c>
      <c r="Y162" s="284">
        <v>73.27738627680246</v>
      </c>
      <c r="AA162" s="415">
        <v>-332900.21209758427</v>
      </c>
      <c r="AB162" s="416">
        <v>-144.8021801207413</v>
      </c>
    </row>
    <row r="163" spans="1:28" x14ac:dyDescent="0.25">
      <c r="A163" s="20">
        <v>499</v>
      </c>
      <c r="B163" s="20" t="s">
        <v>156</v>
      </c>
      <c r="C163" s="20">
        <v>15</v>
      </c>
      <c r="D163" s="20">
        <v>19444</v>
      </c>
      <c r="E163" s="20">
        <v>53968196.338003598</v>
      </c>
      <c r="F163" s="20">
        <v>30134064</v>
      </c>
      <c r="G163" s="20">
        <v>4794165.5053336388</v>
      </c>
      <c r="H163" s="20">
        <v>1736960.8981319522</v>
      </c>
      <c r="I163" s="20">
        <v>16728416.237026351</v>
      </c>
      <c r="J163" s="20">
        <v>4137321.8011453208</v>
      </c>
      <c r="K163" s="20">
        <v>923403.10902152292</v>
      </c>
      <c r="L163" s="20">
        <v>-1943622</v>
      </c>
      <c r="M163" s="20">
        <v>-375000</v>
      </c>
      <c r="N163" s="20">
        <v>238071.63299647777</v>
      </c>
      <c r="O163" s="283">
        <v>2405584.8456516638</v>
      </c>
      <c r="P163" s="284">
        <v>123.71861991625508</v>
      </c>
      <c r="R163" s="20">
        <v>115533750</v>
      </c>
      <c r="S163" s="20">
        <v>72325063.834999993</v>
      </c>
      <c r="T163" s="20">
        <v>2605441.3471979285</v>
      </c>
      <c r="U163" s="20">
        <v>30911705.736750819</v>
      </c>
      <c r="V163" s="20">
        <v>9590269.6676636171</v>
      </c>
      <c r="W163" s="20">
        <v>2475543.5053336388</v>
      </c>
      <c r="X163" s="283">
        <v>2374274.0919459909</v>
      </c>
      <c r="Y163" s="284">
        <v>122.10831577586869</v>
      </c>
      <c r="AA163" s="415">
        <v>31310.75370567292</v>
      </c>
      <c r="AB163" s="416">
        <v>1.6103041403863876</v>
      </c>
    </row>
    <row r="164" spans="1:28" x14ac:dyDescent="0.25">
      <c r="A164" s="20">
        <v>500</v>
      </c>
      <c r="B164" s="20" t="s">
        <v>157</v>
      </c>
      <c r="C164" s="20">
        <v>13</v>
      </c>
      <c r="D164" s="20">
        <v>10170</v>
      </c>
      <c r="E164" s="20">
        <v>27529817.355733115</v>
      </c>
      <c r="F164" s="20">
        <v>13764311</v>
      </c>
      <c r="G164" s="20">
        <v>2193376.2817618749</v>
      </c>
      <c r="H164" s="20">
        <v>1153187.2657356996</v>
      </c>
      <c r="I164" s="20">
        <v>6764728.9038481321</v>
      </c>
      <c r="J164" s="20">
        <v>1749298.445867053</v>
      </c>
      <c r="K164" s="20">
        <v>1854936.2550629214</v>
      </c>
      <c r="L164" s="20">
        <v>-669433</v>
      </c>
      <c r="M164" s="20">
        <v>36800</v>
      </c>
      <c r="N164" s="20">
        <v>130519.17312771422</v>
      </c>
      <c r="O164" s="283">
        <v>-552093.03032971919</v>
      </c>
      <c r="P164" s="284">
        <v>-54.286433660739348</v>
      </c>
      <c r="R164" s="20">
        <v>53319530</v>
      </c>
      <c r="S164" s="20">
        <v>36794426.370000005</v>
      </c>
      <c r="T164" s="20">
        <v>1729780.8986035495</v>
      </c>
      <c r="U164" s="20">
        <v>10041082.022078291</v>
      </c>
      <c r="V164" s="20">
        <v>3681834.8444687761</v>
      </c>
      <c r="W164" s="20">
        <v>1560743.2817618749</v>
      </c>
      <c r="X164" s="283">
        <v>488337.41691250354</v>
      </c>
      <c r="Y164" s="284">
        <v>48.017445124139975</v>
      </c>
      <c r="AA164" s="415">
        <v>-1040430.4472422227</v>
      </c>
      <c r="AB164" s="416">
        <v>-102.30387878487933</v>
      </c>
    </row>
    <row r="165" spans="1:28" x14ac:dyDescent="0.25">
      <c r="A165" s="20">
        <v>503</v>
      </c>
      <c r="B165" s="20" t="s">
        <v>158</v>
      </c>
      <c r="C165" s="20">
        <v>2</v>
      </c>
      <c r="D165" s="20">
        <v>7766</v>
      </c>
      <c r="E165" s="20">
        <v>17678425.007606231</v>
      </c>
      <c r="F165" s="20">
        <v>11146006</v>
      </c>
      <c r="G165" s="20">
        <v>1468770.4777706407</v>
      </c>
      <c r="H165" s="20">
        <v>644030.0714523294</v>
      </c>
      <c r="I165" s="20">
        <v>3900996.1115905386</v>
      </c>
      <c r="J165" s="20">
        <v>1785028.3941934486</v>
      </c>
      <c r="K165" s="20">
        <v>-1575006.0659950073</v>
      </c>
      <c r="L165" s="20">
        <v>-105319</v>
      </c>
      <c r="M165" s="20">
        <v>-31000</v>
      </c>
      <c r="N165" s="20">
        <v>81194.467328199986</v>
      </c>
      <c r="O165" s="283">
        <v>-363724.55126608163</v>
      </c>
      <c r="P165" s="284">
        <v>-46.835507502714606</v>
      </c>
      <c r="R165" s="20">
        <v>47205253</v>
      </c>
      <c r="S165" s="20">
        <v>25509451.474999998</v>
      </c>
      <c r="T165" s="20">
        <v>966045.10717849422</v>
      </c>
      <c r="U165" s="20">
        <v>13041085.209112111</v>
      </c>
      <c r="V165" s="20">
        <v>4458808.2192436876</v>
      </c>
      <c r="W165" s="20">
        <v>1332451.4777706407</v>
      </c>
      <c r="X165" s="283">
        <v>-1897411.5116950646</v>
      </c>
      <c r="Y165" s="284">
        <v>-244.3228832983601</v>
      </c>
      <c r="AA165" s="415">
        <v>1533686.960428983</v>
      </c>
      <c r="AB165" s="416">
        <v>197.48737579564551</v>
      </c>
    </row>
    <row r="166" spans="1:28" x14ac:dyDescent="0.25">
      <c r="A166" s="20">
        <v>504</v>
      </c>
      <c r="B166" s="20" t="s">
        <v>159</v>
      </c>
      <c r="C166" s="20">
        <v>1</v>
      </c>
      <c r="D166" s="20">
        <v>1922</v>
      </c>
      <c r="E166" s="20">
        <v>4814648.7077346779</v>
      </c>
      <c r="F166" s="20">
        <v>2518230</v>
      </c>
      <c r="G166" s="20">
        <v>366947.54141447414</v>
      </c>
      <c r="H166" s="20">
        <v>283867.12314070185</v>
      </c>
      <c r="I166" s="20">
        <v>1357508.1127134026</v>
      </c>
      <c r="J166" s="20">
        <v>467513.35480136599</v>
      </c>
      <c r="K166" s="20">
        <v>-121657.08581285458</v>
      </c>
      <c r="L166" s="20">
        <v>-411778</v>
      </c>
      <c r="M166" s="20">
        <v>283300</v>
      </c>
      <c r="N166" s="20">
        <v>17936.247010811796</v>
      </c>
      <c r="O166" s="283">
        <v>-52781.414466775022</v>
      </c>
      <c r="P166" s="284">
        <v>-27.461714082609273</v>
      </c>
      <c r="R166" s="20">
        <v>11727848.800000001</v>
      </c>
      <c r="S166" s="20">
        <v>5620385.0549999997</v>
      </c>
      <c r="T166" s="20">
        <v>425800.68471105275</v>
      </c>
      <c r="U166" s="20">
        <v>4206192.2568717031</v>
      </c>
      <c r="V166" s="20">
        <v>1204472.8021572933</v>
      </c>
      <c r="W166" s="20">
        <v>238469.54141447414</v>
      </c>
      <c r="X166" s="283">
        <v>-32528.459845475852</v>
      </c>
      <c r="Y166" s="284">
        <v>-16.924276714607622</v>
      </c>
      <c r="AA166" s="415">
        <v>-20252.95462129917</v>
      </c>
      <c r="AB166" s="416">
        <v>-10.537437368001649</v>
      </c>
    </row>
    <row r="167" spans="1:28" x14ac:dyDescent="0.25">
      <c r="A167" s="20">
        <v>505</v>
      </c>
      <c r="B167" s="20" t="s">
        <v>160</v>
      </c>
      <c r="C167" s="20">
        <v>1</v>
      </c>
      <c r="D167" s="20">
        <v>20686</v>
      </c>
      <c r="E167" s="20">
        <v>57071242.45194076</v>
      </c>
      <c r="F167" s="20">
        <v>29893404</v>
      </c>
      <c r="G167" s="20">
        <v>7002576.0981886256</v>
      </c>
      <c r="H167" s="20">
        <v>2537599.6186310062</v>
      </c>
      <c r="I167" s="20">
        <v>13457495.292238105</v>
      </c>
      <c r="J167" s="20">
        <v>4411346.4111352284</v>
      </c>
      <c r="K167" s="20">
        <v>-2166405.8646515715</v>
      </c>
      <c r="L167" s="20">
        <v>-2059394</v>
      </c>
      <c r="M167" s="20">
        <v>1008677</v>
      </c>
      <c r="N167" s="20">
        <v>244870.653602643</v>
      </c>
      <c r="O167" s="283">
        <v>-2741073.2427967265</v>
      </c>
      <c r="P167" s="284">
        <v>-132.50861659077282</v>
      </c>
      <c r="R167" s="20">
        <v>123397081.56</v>
      </c>
      <c r="S167" s="20">
        <v>72913808.024999991</v>
      </c>
      <c r="T167" s="20">
        <v>3806399.4279465089</v>
      </c>
      <c r="U167" s="20">
        <v>26562206.272223383</v>
      </c>
      <c r="V167" s="20">
        <v>10031116.755453559</v>
      </c>
      <c r="W167" s="20">
        <v>5951859.0981886256</v>
      </c>
      <c r="X167" s="283">
        <v>-4131691.9811879396</v>
      </c>
      <c r="Y167" s="284">
        <v>-199.73373205007925</v>
      </c>
      <c r="AA167" s="415">
        <v>1390618.7383912131</v>
      </c>
      <c r="AB167" s="416">
        <v>67.225115459306451</v>
      </c>
    </row>
    <row r="168" spans="1:28" x14ac:dyDescent="0.25">
      <c r="A168" s="20">
        <v>507</v>
      </c>
      <c r="B168" s="20" t="s">
        <v>161</v>
      </c>
      <c r="C168" s="20">
        <v>10</v>
      </c>
      <c r="D168" s="20">
        <v>5924</v>
      </c>
      <c r="E168" s="20">
        <v>13828876.947768226</v>
      </c>
      <c r="F168" s="20">
        <v>6687158</v>
      </c>
      <c r="G168" s="20">
        <v>2707826.17530037</v>
      </c>
      <c r="H168" s="20">
        <v>1599332.049082384</v>
      </c>
      <c r="I168" s="20">
        <v>1528013.6089386456</v>
      </c>
      <c r="J168" s="20">
        <v>1492763.4137169011</v>
      </c>
      <c r="K168" s="20">
        <v>-283867.0532052542</v>
      </c>
      <c r="L168" s="20">
        <v>-246054</v>
      </c>
      <c r="M168" s="20">
        <v>107340</v>
      </c>
      <c r="N168" s="20">
        <v>59032.706370304979</v>
      </c>
      <c r="O168" s="283">
        <v>-177332.04756487347</v>
      </c>
      <c r="P168" s="284">
        <v>-29.934511742888837</v>
      </c>
      <c r="R168" s="20">
        <v>41658150</v>
      </c>
      <c r="S168" s="20">
        <v>16564604.675000001</v>
      </c>
      <c r="T168" s="20">
        <v>2398998.0736235757</v>
      </c>
      <c r="U168" s="20">
        <v>16295437.873325512</v>
      </c>
      <c r="V168" s="20">
        <v>3722863.0972658838</v>
      </c>
      <c r="W168" s="20">
        <v>2569112.17530037</v>
      </c>
      <c r="X168" s="283">
        <v>-107134.10548465699</v>
      </c>
      <c r="Y168" s="284">
        <v>-18.084757846836087</v>
      </c>
      <c r="AA168" s="415">
        <v>-70197.942080216482</v>
      </c>
      <c r="AB168" s="416">
        <v>-11.849753896052748</v>
      </c>
    </row>
    <row r="169" spans="1:28" x14ac:dyDescent="0.25">
      <c r="A169" s="20">
        <v>508</v>
      </c>
      <c r="B169" s="20" t="s">
        <v>162</v>
      </c>
      <c r="C169" s="20">
        <v>6</v>
      </c>
      <c r="D169" s="20">
        <v>9983</v>
      </c>
      <c r="E169" s="20">
        <v>26751964.089590088</v>
      </c>
      <c r="F169" s="20">
        <v>15802657</v>
      </c>
      <c r="G169" s="20">
        <v>3007049.599905218</v>
      </c>
      <c r="H169" s="20">
        <v>2329542.1970642963</v>
      </c>
      <c r="I169" s="20">
        <v>1756996.281362094</v>
      </c>
      <c r="J169" s="20">
        <v>2380451.3739482677</v>
      </c>
      <c r="K169" s="20">
        <v>574505.78646102152</v>
      </c>
      <c r="L169" s="20">
        <v>-729530</v>
      </c>
      <c r="M169" s="20">
        <v>135000</v>
      </c>
      <c r="N169" s="20">
        <v>113637.57667582929</v>
      </c>
      <c r="O169" s="283">
        <v>-1381654.2741733603</v>
      </c>
      <c r="P169" s="284">
        <v>-138.40070862199343</v>
      </c>
      <c r="R169" s="20">
        <v>69781150</v>
      </c>
      <c r="S169" s="20">
        <v>35191258.560000002</v>
      </c>
      <c r="T169" s="20">
        <v>3494313.2955964445</v>
      </c>
      <c r="U169" s="20">
        <v>21905342.496166684</v>
      </c>
      <c r="V169" s="20">
        <v>5641107.9330698475</v>
      </c>
      <c r="W169" s="20">
        <v>2412519.599905218</v>
      </c>
      <c r="X169" s="283">
        <v>-1136608.115261808</v>
      </c>
      <c r="Y169" s="284">
        <v>-113.85436394488711</v>
      </c>
      <c r="AA169" s="415">
        <v>-245046.15891155228</v>
      </c>
      <c r="AB169" s="416">
        <v>-24.546344677106308</v>
      </c>
    </row>
    <row r="170" spans="1:28" x14ac:dyDescent="0.25">
      <c r="A170" s="20">
        <v>529</v>
      </c>
      <c r="B170" s="20" t="s">
        <v>163</v>
      </c>
      <c r="C170" s="20">
        <v>2</v>
      </c>
      <c r="D170" s="20">
        <v>19245</v>
      </c>
      <c r="E170" s="20">
        <v>46875896.20923169</v>
      </c>
      <c r="F170" s="20">
        <v>27218021</v>
      </c>
      <c r="G170" s="20">
        <v>6440223.6934855748</v>
      </c>
      <c r="H170" s="20">
        <v>5929596.7429422252</v>
      </c>
      <c r="I170" s="20">
        <v>3350555.497973803</v>
      </c>
      <c r="J170" s="20">
        <v>3978489.3406146159</v>
      </c>
      <c r="K170" s="20">
        <v>1469667.7042275416</v>
      </c>
      <c r="L170" s="20">
        <v>-1084563</v>
      </c>
      <c r="M170" s="20">
        <v>1513100</v>
      </c>
      <c r="N170" s="20">
        <v>292803.26348219905</v>
      </c>
      <c r="O170" s="283">
        <v>2231998.0334942713</v>
      </c>
      <c r="P170" s="284">
        <v>115.97807396696655</v>
      </c>
      <c r="R170" s="20">
        <v>111337327</v>
      </c>
      <c r="S170" s="20">
        <v>77211889.700000003</v>
      </c>
      <c r="T170" s="20">
        <v>8894395.1144133378</v>
      </c>
      <c r="U170" s="20">
        <v>12056121.799528498</v>
      </c>
      <c r="V170" s="20">
        <v>8243400.8995218221</v>
      </c>
      <c r="W170" s="20">
        <v>6868760.6934855748</v>
      </c>
      <c r="X170" s="283">
        <v>1937241.206949234</v>
      </c>
      <c r="Y170" s="284">
        <v>100.6620528422569</v>
      </c>
      <c r="AA170" s="415">
        <v>294756.82654503733</v>
      </c>
      <c r="AB170" s="416">
        <v>15.316021124709655</v>
      </c>
    </row>
    <row r="171" spans="1:28" x14ac:dyDescent="0.25">
      <c r="A171" s="20">
        <v>531</v>
      </c>
      <c r="B171" s="20" t="s">
        <v>164</v>
      </c>
      <c r="C171" s="20">
        <v>4</v>
      </c>
      <c r="D171" s="20">
        <v>5437</v>
      </c>
      <c r="E171" s="20">
        <v>12696775.816122647</v>
      </c>
      <c r="F171" s="20">
        <v>7640915</v>
      </c>
      <c r="G171" s="20">
        <v>1302137.2708199061</v>
      </c>
      <c r="H171" s="20">
        <v>299435.64363442658</v>
      </c>
      <c r="I171" s="20">
        <v>2897994.092928749</v>
      </c>
      <c r="J171" s="20">
        <v>1181944.3716609392</v>
      </c>
      <c r="K171" s="20">
        <v>-379779.6335996475</v>
      </c>
      <c r="L171" s="20">
        <v>-428633</v>
      </c>
      <c r="M171" s="20">
        <v>-69000</v>
      </c>
      <c r="N171" s="20">
        <v>56068.212732581771</v>
      </c>
      <c r="O171" s="283">
        <v>-195693.85794569366</v>
      </c>
      <c r="P171" s="284">
        <v>-35.992984724240145</v>
      </c>
      <c r="R171" s="20">
        <v>32363302</v>
      </c>
      <c r="S171" s="20">
        <v>17632128.587499999</v>
      </c>
      <c r="T171" s="20">
        <v>449153.4654516399</v>
      </c>
      <c r="U171" s="20">
        <v>9839490.6259424314</v>
      </c>
      <c r="V171" s="20">
        <v>2889801.6529489611</v>
      </c>
      <c r="W171" s="20">
        <v>804504.27081990615</v>
      </c>
      <c r="X171" s="283">
        <v>-748223.39733706415</v>
      </c>
      <c r="Y171" s="284">
        <v>-137.6169573914041</v>
      </c>
      <c r="AA171" s="415">
        <v>552529.53939137049</v>
      </c>
      <c r="AB171" s="416">
        <v>101.62397266716397</v>
      </c>
    </row>
    <row r="172" spans="1:28" x14ac:dyDescent="0.25">
      <c r="A172" s="20">
        <v>535</v>
      </c>
      <c r="B172" s="20" t="s">
        <v>165</v>
      </c>
      <c r="C172" s="20">
        <v>17</v>
      </c>
      <c r="D172" s="20">
        <v>10737</v>
      </c>
      <c r="E172" s="20">
        <v>31097371.277186729</v>
      </c>
      <c r="F172" s="20">
        <v>13431636</v>
      </c>
      <c r="G172" s="20">
        <v>2285983.0648707822</v>
      </c>
      <c r="H172" s="20">
        <v>867753.28310855024</v>
      </c>
      <c r="I172" s="20">
        <v>13616193.616932468</v>
      </c>
      <c r="J172" s="20">
        <v>2383010.1269421978</v>
      </c>
      <c r="K172" s="20">
        <v>179435.7941397817</v>
      </c>
      <c r="L172" s="20">
        <v>-1022375</v>
      </c>
      <c r="M172" s="20">
        <v>729500</v>
      </c>
      <c r="N172" s="20">
        <v>87747.87322557265</v>
      </c>
      <c r="O172" s="283">
        <v>1461513.4820326269</v>
      </c>
      <c r="P172" s="284">
        <v>136.11935196354912</v>
      </c>
      <c r="R172" s="20">
        <v>72622575</v>
      </c>
      <c r="S172" s="20">
        <v>28868519.640000001</v>
      </c>
      <c r="T172" s="20">
        <v>1301629.9246628254</v>
      </c>
      <c r="U172" s="20">
        <v>35092969.998536721</v>
      </c>
      <c r="V172" s="20">
        <v>6149880.1331825294</v>
      </c>
      <c r="W172" s="20">
        <v>1993108.0648707822</v>
      </c>
      <c r="X172" s="283">
        <v>783532.76125285029</v>
      </c>
      <c r="Y172" s="284">
        <v>72.975017346824089</v>
      </c>
      <c r="AA172" s="415">
        <v>677980.72077977657</v>
      </c>
      <c r="AB172" s="416">
        <v>63.144334616725025</v>
      </c>
    </row>
    <row r="173" spans="1:28" x14ac:dyDescent="0.25">
      <c r="A173" s="20">
        <v>536</v>
      </c>
      <c r="B173" s="20" t="s">
        <v>166</v>
      </c>
      <c r="C173" s="20">
        <v>6</v>
      </c>
      <c r="D173" s="20">
        <v>33527</v>
      </c>
      <c r="E173" s="20">
        <v>82823748.321309566</v>
      </c>
      <c r="F173" s="20">
        <v>54059366</v>
      </c>
      <c r="G173" s="20">
        <v>8729830.418706296</v>
      </c>
      <c r="H173" s="20">
        <v>5181611.9506701184</v>
      </c>
      <c r="I173" s="20">
        <v>15039945.12677696</v>
      </c>
      <c r="J173" s="20">
        <v>6757732.3303600308</v>
      </c>
      <c r="K173" s="20">
        <v>552068.81350616936</v>
      </c>
      <c r="L173" s="20">
        <v>-2591292</v>
      </c>
      <c r="M173" s="20">
        <v>-435000</v>
      </c>
      <c r="N173" s="20">
        <v>424845.86310806294</v>
      </c>
      <c r="O173" s="283">
        <v>4895360.1818180829</v>
      </c>
      <c r="P173" s="284">
        <v>146.01247298649096</v>
      </c>
      <c r="R173" s="20">
        <v>183695939</v>
      </c>
      <c r="S173" s="20">
        <v>128309474.81999999</v>
      </c>
      <c r="T173" s="20">
        <v>7772417.9260051772</v>
      </c>
      <c r="U173" s="20">
        <v>32387112.462026279</v>
      </c>
      <c r="V173" s="20">
        <v>14770829.941292673</v>
      </c>
      <c r="W173" s="20">
        <v>5703538.418706296</v>
      </c>
      <c r="X173" s="283">
        <v>5247434.568030417</v>
      </c>
      <c r="Y173" s="284">
        <v>156.51369248755978</v>
      </c>
      <c r="AA173" s="415">
        <v>-352074.38621233404</v>
      </c>
      <c r="AB173" s="416">
        <v>-10.501219501068812</v>
      </c>
    </row>
    <row r="174" spans="1:28" x14ac:dyDescent="0.25">
      <c r="A174" s="20">
        <v>538</v>
      </c>
      <c r="B174" s="20" t="s">
        <v>167</v>
      </c>
      <c r="C174" s="20">
        <v>2</v>
      </c>
      <c r="D174" s="20">
        <v>4733</v>
      </c>
      <c r="E174" s="20">
        <v>13158584.206674488</v>
      </c>
      <c r="F174" s="20">
        <v>7385360</v>
      </c>
      <c r="G174" s="20">
        <v>784956.53716296214</v>
      </c>
      <c r="H174" s="20">
        <v>211703.29244821399</v>
      </c>
      <c r="I174" s="20">
        <v>3704238.2208359782</v>
      </c>
      <c r="J174" s="20">
        <v>1033216.4296843731</v>
      </c>
      <c r="K174" s="20">
        <v>-403956.30262821447</v>
      </c>
      <c r="L174" s="20">
        <v>681319</v>
      </c>
      <c r="M174" s="20">
        <v>-125960</v>
      </c>
      <c r="N174" s="20">
        <v>51890.492085214617</v>
      </c>
      <c r="O174" s="283">
        <v>164183.46291404031</v>
      </c>
      <c r="P174" s="284">
        <v>34.689089988176697</v>
      </c>
      <c r="R174" s="20">
        <v>28169481</v>
      </c>
      <c r="S174" s="20">
        <v>16664824.835000001</v>
      </c>
      <c r="T174" s="20">
        <v>317554.93867232098</v>
      </c>
      <c r="U174" s="20">
        <v>7012129.2404481098</v>
      </c>
      <c r="V174" s="20">
        <v>2491744.4106535446</v>
      </c>
      <c r="W174" s="20">
        <v>1340315.5371629621</v>
      </c>
      <c r="X174" s="283">
        <v>-342912.03806306049</v>
      </c>
      <c r="Y174" s="284">
        <v>-72.451307429338783</v>
      </c>
      <c r="AA174" s="415">
        <v>507095.5009771008</v>
      </c>
      <c r="AB174" s="416">
        <v>107.14039741751549</v>
      </c>
    </row>
    <row r="175" spans="1:28" x14ac:dyDescent="0.25">
      <c r="A175" s="20">
        <v>541</v>
      </c>
      <c r="B175" s="20" t="s">
        <v>168</v>
      </c>
      <c r="C175" s="20">
        <v>12</v>
      </c>
      <c r="D175" s="20">
        <v>9784</v>
      </c>
      <c r="E175" s="20">
        <v>28334647.079116076</v>
      </c>
      <c r="F175" s="20">
        <v>10594293</v>
      </c>
      <c r="G175" s="20">
        <v>1926835.7196427265</v>
      </c>
      <c r="H175" s="20">
        <v>1955139.9672103568</v>
      </c>
      <c r="I175" s="20">
        <v>5714791.3795678169</v>
      </c>
      <c r="J175" s="20">
        <v>2395130.7029034891</v>
      </c>
      <c r="K175" s="20">
        <v>4381600.0263278196</v>
      </c>
      <c r="L175" s="20">
        <v>-1089799</v>
      </c>
      <c r="M175" s="20">
        <v>325000</v>
      </c>
      <c r="N175" s="20">
        <v>86271.293681116716</v>
      </c>
      <c r="O175" s="283">
        <v>-2045383.9897827543</v>
      </c>
      <c r="P175" s="284">
        <v>-209.05396461393647</v>
      </c>
      <c r="R175" s="20">
        <v>71168816</v>
      </c>
      <c r="S175" s="20">
        <v>25220417.68</v>
      </c>
      <c r="T175" s="20">
        <v>2932709.9508155352</v>
      </c>
      <c r="U175" s="20">
        <v>36452351.327188842</v>
      </c>
      <c r="V175" s="20">
        <v>6334620.1460881429</v>
      </c>
      <c r="W175" s="20">
        <v>1162036.7196427265</v>
      </c>
      <c r="X175" s="283">
        <v>933319.82373525202</v>
      </c>
      <c r="Y175" s="284">
        <v>95.392459498697065</v>
      </c>
      <c r="AA175" s="415">
        <v>-2978703.8135180064</v>
      </c>
      <c r="AB175" s="416">
        <v>-304.44642411263351</v>
      </c>
    </row>
    <row r="176" spans="1:28" x14ac:dyDescent="0.25">
      <c r="A176" s="20">
        <v>543</v>
      </c>
      <c r="B176" s="20" t="s">
        <v>169</v>
      </c>
      <c r="C176" s="20">
        <v>1</v>
      </c>
      <c r="D176" s="20">
        <v>42665</v>
      </c>
      <c r="E176" s="20">
        <v>114541294.5800864</v>
      </c>
      <c r="F176" s="20">
        <v>67558314</v>
      </c>
      <c r="G176" s="20">
        <v>9078481.5051767044</v>
      </c>
      <c r="H176" s="20">
        <v>5327427.8256515227</v>
      </c>
      <c r="I176" s="20">
        <v>23297343.9391266</v>
      </c>
      <c r="J176" s="20">
        <v>8351108.3660321049</v>
      </c>
      <c r="K176" s="20">
        <v>3904017.4729609489</v>
      </c>
      <c r="L176" s="20">
        <v>-6524910</v>
      </c>
      <c r="M176" s="20">
        <v>910000</v>
      </c>
      <c r="N176" s="20">
        <v>628771.87238649046</v>
      </c>
      <c r="O176" s="283">
        <v>-2010739.5987520218</v>
      </c>
      <c r="P176" s="284">
        <v>-47.128550304746788</v>
      </c>
      <c r="R176" s="20">
        <v>237423494.09999999</v>
      </c>
      <c r="S176" s="20">
        <v>178619153.07750002</v>
      </c>
      <c r="T176" s="20">
        <v>7991141.7384772841</v>
      </c>
      <c r="U176" s="20">
        <v>30650511.42989406</v>
      </c>
      <c r="V176" s="20">
        <v>17542115.955629893</v>
      </c>
      <c r="W176" s="20">
        <v>3463571.5051767044</v>
      </c>
      <c r="X176" s="283">
        <v>842999.60667794943</v>
      </c>
      <c r="Y176" s="284">
        <v>19.758575100854316</v>
      </c>
      <c r="AA176" s="415">
        <v>-2853739.2054299712</v>
      </c>
      <c r="AB176" s="416">
        <v>-66.887125405601111</v>
      </c>
    </row>
    <row r="177" spans="1:28" x14ac:dyDescent="0.25">
      <c r="A177" s="20">
        <v>545</v>
      </c>
      <c r="B177" s="20" t="s">
        <v>170</v>
      </c>
      <c r="C177" s="20">
        <v>15</v>
      </c>
      <c r="D177" s="20">
        <v>9471</v>
      </c>
      <c r="E177" s="20">
        <v>28736598.180225328</v>
      </c>
      <c r="F177" s="20">
        <v>11895555</v>
      </c>
      <c r="G177" s="20">
        <v>2880421.4674429577</v>
      </c>
      <c r="H177" s="20">
        <v>1716834.2817471065</v>
      </c>
      <c r="I177" s="20">
        <v>8447335.4870848563</v>
      </c>
      <c r="J177" s="20">
        <v>2545569.5744502111</v>
      </c>
      <c r="K177" s="20">
        <v>706888.47307727905</v>
      </c>
      <c r="L177" s="20">
        <v>327662</v>
      </c>
      <c r="M177" s="20">
        <v>191000</v>
      </c>
      <c r="N177" s="20">
        <v>87402.612662883592</v>
      </c>
      <c r="O177" s="283">
        <v>62070.716239966452</v>
      </c>
      <c r="P177" s="284">
        <v>6.5537658367613192</v>
      </c>
      <c r="R177" s="20">
        <v>65256797</v>
      </c>
      <c r="S177" s="20">
        <v>26845451.640000001</v>
      </c>
      <c r="T177" s="20">
        <v>2575251.4226206597</v>
      </c>
      <c r="U177" s="20">
        <v>26461594.014658876</v>
      </c>
      <c r="V177" s="20">
        <v>6675451.9331922</v>
      </c>
      <c r="W177" s="20">
        <v>3399083.4674429577</v>
      </c>
      <c r="X177" s="283">
        <v>700035.47791469842</v>
      </c>
      <c r="Y177" s="284">
        <v>73.913575959740086</v>
      </c>
      <c r="AA177" s="415">
        <v>-637964.76167473197</v>
      </c>
      <c r="AB177" s="416">
        <v>-67.359810122978772</v>
      </c>
    </row>
    <row r="178" spans="1:28" x14ac:dyDescent="0.25">
      <c r="A178" s="20">
        <v>560</v>
      </c>
      <c r="B178" s="20" t="s">
        <v>171</v>
      </c>
      <c r="C178" s="20">
        <v>7</v>
      </c>
      <c r="D178" s="20">
        <v>16091</v>
      </c>
      <c r="E178" s="20">
        <v>38959913.441698171</v>
      </c>
      <c r="F178" s="20">
        <v>21046320</v>
      </c>
      <c r="G178" s="20">
        <v>4402198.908304086</v>
      </c>
      <c r="H178" s="20">
        <v>1541003.0513822553</v>
      </c>
      <c r="I178" s="20">
        <v>10533430.719026331</v>
      </c>
      <c r="J178" s="20">
        <v>3589281.2509945948</v>
      </c>
      <c r="K178" s="20">
        <v>-1794968.7907633982</v>
      </c>
      <c r="L178" s="20">
        <v>-2112987</v>
      </c>
      <c r="M178" s="20">
        <v>2526300</v>
      </c>
      <c r="N178" s="20">
        <v>163642.61771154226</v>
      </c>
      <c r="O178" s="283">
        <v>934307.31495723873</v>
      </c>
      <c r="P178" s="284">
        <v>58.063968364752888</v>
      </c>
      <c r="R178" s="20">
        <v>95559910</v>
      </c>
      <c r="S178" s="20">
        <v>49873490.327500001</v>
      </c>
      <c r="T178" s="20">
        <v>2311504.5770733831</v>
      </c>
      <c r="U178" s="20">
        <v>29368582.195612602</v>
      </c>
      <c r="V178" s="20">
        <v>8854173.3818388619</v>
      </c>
      <c r="W178" s="20">
        <v>4815511.908304086</v>
      </c>
      <c r="X178" s="283">
        <v>-336647.60967107117</v>
      </c>
      <c r="Y178" s="284">
        <v>-20.92148466043572</v>
      </c>
      <c r="AA178" s="415">
        <v>1270954.9246283099</v>
      </c>
      <c r="AB178" s="416">
        <v>78.985453025188605</v>
      </c>
    </row>
    <row r="179" spans="1:28" x14ac:dyDescent="0.25">
      <c r="A179" s="20">
        <v>561</v>
      </c>
      <c r="B179" s="20" t="s">
        <v>172</v>
      </c>
      <c r="C179" s="20">
        <v>2</v>
      </c>
      <c r="D179" s="20">
        <v>1364</v>
      </c>
      <c r="E179" s="20">
        <v>3233076.858665443</v>
      </c>
      <c r="F179" s="20">
        <v>1583861</v>
      </c>
      <c r="G179" s="20">
        <v>316304.29128039005</v>
      </c>
      <c r="H179" s="20">
        <v>301907.21133358456</v>
      </c>
      <c r="I179" s="20">
        <v>1212470.0241369063</v>
      </c>
      <c r="J179" s="20">
        <v>346964.88788552571</v>
      </c>
      <c r="K179" s="20">
        <v>-208157.99475099493</v>
      </c>
      <c r="L179" s="20">
        <v>-319867</v>
      </c>
      <c r="M179" s="20">
        <v>-52000</v>
      </c>
      <c r="N179" s="20">
        <v>12130.585312796917</v>
      </c>
      <c r="O179" s="283">
        <v>-39463.853467233945</v>
      </c>
      <c r="P179" s="284">
        <v>-28.932443890933978</v>
      </c>
      <c r="R179" s="20">
        <v>8740400</v>
      </c>
      <c r="S179" s="20">
        <v>3626939.05</v>
      </c>
      <c r="T179" s="20">
        <v>452860.81700037688</v>
      </c>
      <c r="U179" s="20">
        <v>3661416.1579645183</v>
      </c>
      <c r="V179" s="20">
        <v>898460.44546599127</v>
      </c>
      <c r="W179" s="20">
        <v>-55562.708719609946</v>
      </c>
      <c r="X179" s="283">
        <v>-156286.23828872293</v>
      </c>
      <c r="Y179" s="284">
        <v>-114.57935358410772</v>
      </c>
      <c r="AA179" s="415">
        <v>116822.38482148899</v>
      </c>
      <c r="AB179" s="416">
        <v>85.64690969317374</v>
      </c>
    </row>
    <row r="180" spans="1:28" x14ac:dyDescent="0.25">
      <c r="A180" s="20">
        <v>562</v>
      </c>
      <c r="B180" s="20" t="s">
        <v>173</v>
      </c>
      <c r="C180" s="20">
        <v>6</v>
      </c>
      <c r="D180" s="20">
        <v>9221</v>
      </c>
      <c r="E180" s="20">
        <v>25136942.910921343</v>
      </c>
      <c r="F180" s="20">
        <v>13343459</v>
      </c>
      <c r="G180" s="20">
        <v>2857872.8946016203</v>
      </c>
      <c r="H180" s="20">
        <v>1203459.0424893722</v>
      </c>
      <c r="I180" s="20">
        <v>4612083.1298685037</v>
      </c>
      <c r="J180" s="20">
        <v>2193896.8357343161</v>
      </c>
      <c r="K180" s="20">
        <v>-283053.74249675689</v>
      </c>
      <c r="L180" s="20">
        <v>-485789</v>
      </c>
      <c r="M180" s="20">
        <v>-148000</v>
      </c>
      <c r="N180" s="20">
        <v>91220.922811710989</v>
      </c>
      <c r="O180" s="283">
        <v>-1751793.8279125802</v>
      </c>
      <c r="P180" s="284">
        <v>-189.97872550835919</v>
      </c>
      <c r="R180" s="20">
        <v>60448900</v>
      </c>
      <c r="S180" s="20">
        <v>29240652.420000002</v>
      </c>
      <c r="T180" s="20">
        <v>1805188.5637340581</v>
      </c>
      <c r="U180" s="20">
        <v>19680263.69673793</v>
      </c>
      <c r="V180" s="20">
        <v>5429445.9425077252</v>
      </c>
      <c r="W180" s="20">
        <v>2224083.8946016203</v>
      </c>
      <c r="X180" s="283">
        <v>-2069265.4824186638</v>
      </c>
      <c r="Y180" s="284">
        <v>-224.40792565000149</v>
      </c>
      <c r="AA180" s="415">
        <v>317471.65450608358</v>
      </c>
      <c r="AB180" s="416">
        <v>34.429200141642291</v>
      </c>
    </row>
    <row r="181" spans="1:28" x14ac:dyDescent="0.25">
      <c r="A181" s="20">
        <v>563</v>
      </c>
      <c r="B181" s="20" t="s">
        <v>174</v>
      </c>
      <c r="C181" s="20">
        <v>17</v>
      </c>
      <c r="D181" s="20">
        <v>7430</v>
      </c>
      <c r="E181" s="20">
        <v>21910369.797380637</v>
      </c>
      <c r="F181" s="20">
        <v>10307684</v>
      </c>
      <c r="G181" s="20">
        <v>1994807.5964253922</v>
      </c>
      <c r="H181" s="20">
        <v>1024921.2042832958</v>
      </c>
      <c r="I181" s="20">
        <v>6257861.4704658687</v>
      </c>
      <c r="J181" s="20">
        <v>1687587.2822713125</v>
      </c>
      <c r="K181" s="20">
        <v>725382.41695623577</v>
      </c>
      <c r="L181" s="20">
        <v>-375814</v>
      </c>
      <c r="M181" s="20">
        <v>396206</v>
      </c>
      <c r="N181" s="20">
        <v>69820.963518785866</v>
      </c>
      <c r="O181" s="283">
        <v>178087.13654025272</v>
      </c>
      <c r="P181" s="284">
        <v>23.968659022914228</v>
      </c>
      <c r="R181" s="20">
        <v>53225463</v>
      </c>
      <c r="S181" s="20">
        <v>22423583.879999999</v>
      </c>
      <c r="T181" s="20">
        <v>1537381.8064249435</v>
      </c>
      <c r="U181" s="20">
        <v>23029578.424642596</v>
      </c>
      <c r="V181" s="20">
        <v>4210581.4755660798</v>
      </c>
      <c r="W181" s="20">
        <v>2015199.5964253922</v>
      </c>
      <c r="X181" s="283">
        <v>-9137.8169409930706</v>
      </c>
      <c r="Y181" s="284">
        <v>-1.2298542316276004</v>
      </c>
      <c r="AA181" s="415">
        <v>187224.95348124579</v>
      </c>
      <c r="AB181" s="416">
        <v>25.19851325454183</v>
      </c>
    </row>
    <row r="182" spans="1:28" x14ac:dyDescent="0.25">
      <c r="A182" s="20">
        <v>564</v>
      </c>
      <c r="B182" s="20" t="s">
        <v>175</v>
      </c>
      <c r="C182" s="20">
        <v>17</v>
      </c>
      <c r="D182" s="20">
        <v>203567</v>
      </c>
      <c r="E182" s="20">
        <v>553766635.77779722</v>
      </c>
      <c r="F182" s="20">
        <v>278432437</v>
      </c>
      <c r="G182" s="20">
        <v>55617290.374482736</v>
      </c>
      <c r="H182" s="20">
        <v>26066069.892351825</v>
      </c>
      <c r="I182" s="20">
        <v>100171222.06918634</v>
      </c>
      <c r="J182" s="20">
        <v>42065950.184684552</v>
      </c>
      <c r="K182" s="20">
        <v>-1939052.4043350238</v>
      </c>
      <c r="L182" s="20">
        <v>-4445469</v>
      </c>
      <c r="M182" s="20">
        <v>5390326.3300000001</v>
      </c>
      <c r="N182" s="20">
        <v>2460524.3599262089</v>
      </c>
      <c r="O182" s="283">
        <v>-49947336.971500576</v>
      </c>
      <c r="P182" s="284">
        <v>-245.36067717999762</v>
      </c>
      <c r="R182" s="20">
        <v>1170488526.6900001</v>
      </c>
      <c r="S182" s="20">
        <v>710428903.60000002</v>
      </c>
      <c r="T182" s="20">
        <v>39099104.838527739</v>
      </c>
      <c r="U182" s="20">
        <v>220204621.67220905</v>
      </c>
      <c r="V182" s="20">
        <v>96671891.817855254</v>
      </c>
      <c r="W182" s="20">
        <v>56562147.704482734</v>
      </c>
      <c r="X182" s="283">
        <v>-47521857.056925297</v>
      </c>
      <c r="Y182" s="284">
        <v>-233.44577980186031</v>
      </c>
      <c r="AA182" s="415">
        <v>-2425479.9145752788</v>
      </c>
      <c r="AB182" s="416">
        <v>-11.914897378137315</v>
      </c>
    </row>
    <row r="183" spans="1:28" x14ac:dyDescent="0.25">
      <c r="A183" s="20">
        <v>576</v>
      </c>
      <c r="B183" s="20" t="s">
        <v>176</v>
      </c>
      <c r="C183" s="20">
        <v>7</v>
      </c>
      <c r="D183" s="20">
        <v>2963</v>
      </c>
      <c r="E183" s="20">
        <v>7162749.1205699313</v>
      </c>
      <c r="F183" s="20">
        <v>3521519</v>
      </c>
      <c r="G183" s="20">
        <v>1397594.6317971295</v>
      </c>
      <c r="H183" s="20">
        <v>751553.8123195708</v>
      </c>
      <c r="I183" s="20">
        <v>681680.95558826835</v>
      </c>
      <c r="J183" s="20">
        <v>789736.98605730454</v>
      </c>
      <c r="K183" s="20">
        <v>74992.002673576993</v>
      </c>
      <c r="L183" s="20">
        <v>-295128</v>
      </c>
      <c r="M183" s="20">
        <v>80000</v>
      </c>
      <c r="N183" s="20">
        <v>27837.983294277328</v>
      </c>
      <c r="O183" s="283">
        <v>-132961.74883980397</v>
      </c>
      <c r="P183" s="284">
        <v>-44.874029308067492</v>
      </c>
      <c r="R183" s="20">
        <v>21297294.440000001</v>
      </c>
      <c r="S183" s="20">
        <v>8180735.459999999</v>
      </c>
      <c r="T183" s="20">
        <v>1127330.7184793563</v>
      </c>
      <c r="U183" s="20">
        <v>8840902.6480922252</v>
      </c>
      <c r="V183" s="20">
        <v>2018309.2492829449</v>
      </c>
      <c r="W183" s="20">
        <v>1182466.6317971295</v>
      </c>
      <c r="X183" s="283">
        <v>52450.26765165478</v>
      </c>
      <c r="Y183" s="284">
        <v>17.701744060632731</v>
      </c>
      <c r="AA183" s="415">
        <v>-185412.01649145875</v>
      </c>
      <c r="AB183" s="416">
        <v>-62.575773368700219</v>
      </c>
    </row>
    <row r="184" spans="1:28" x14ac:dyDescent="0.25">
      <c r="A184" s="20">
        <v>577</v>
      </c>
      <c r="B184" s="20" t="s">
        <v>177</v>
      </c>
      <c r="C184" s="20">
        <v>2</v>
      </c>
      <c r="D184" s="20">
        <v>10832</v>
      </c>
      <c r="E184" s="20">
        <v>27963645.075375244</v>
      </c>
      <c r="F184" s="20">
        <v>16793307</v>
      </c>
      <c r="G184" s="20">
        <v>2235464.080893096</v>
      </c>
      <c r="H184" s="20">
        <v>768376.74036864215</v>
      </c>
      <c r="I184" s="20">
        <v>5730437.1385633498</v>
      </c>
      <c r="J184" s="20">
        <v>2246388.0810991428</v>
      </c>
      <c r="K184" s="20">
        <v>-681826.09010989603</v>
      </c>
      <c r="L184" s="20">
        <v>-130042</v>
      </c>
      <c r="M184" s="20">
        <v>630000</v>
      </c>
      <c r="N184" s="20">
        <v>131489.89674262167</v>
      </c>
      <c r="O184" s="283">
        <v>-240050.22781828791</v>
      </c>
      <c r="P184" s="284">
        <v>-22.1612101013929</v>
      </c>
      <c r="R184" s="20">
        <v>62086800</v>
      </c>
      <c r="S184" s="20">
        <v>40191400.227499999</v>
      </c>
      <c r="T184" s="20">
        <v>1152565.1105529633</v>
      </c>
      <c r="U184" s="20">
        <v>11851054.456180032</v>
      </c>
      <c r="V184" s="20">
        <v>5176455.2066106666</v>
      </c>
      <c r="W184" s="20">
        <v>2735422.080893096</v>
      </c>
      <c r="X184" s="283">
        <v>-979902.91826324165</v>
      </c>
      <c r="Y184" s="284">
        <v>-90.463711065661158</v>
      </c>
      <c r="AA184" s="415">
        <v>739852.69044495374</v>
      </c>
      <c r="AB184" s="416">
        <v>68.302500964268262</v>
      </c>
    </row>
    <row r="185" spans="1:28" x14ac:dyDescent="0.25">
      <c r="A185" s="20">
        <v>578</v>
      </c>
      <c r="B185" s="20" t="s">
        <v>178</v>
      </c>
      <c r="C185" s="20">
        <v>18</v>
      </c>
      <c r="D185" s="20">
        <v>3336</v>
      </c>
      <c r="E185" s="20">
        <v>9753015.9209957998</v>
      </c>
      <c r="F185" s="20">
        <v>4200398</v>
      </c>
      <c r="G185" s="20">
        <v>1207716.2750154822</v>
      </c>
      <c r="H185" s="20">
        <v>401795.23283610999</v>
      </c>
      <c r="I185" s="20">
        <v>2187555.3787965504</v>
      </c>
      <c r="J185" s="20">
        <v>845283.39229118731</v>
      </c>
      <c r="K185" s="20">
        <v>74831.026818970611</v>
      </c>
      <c r="L185" s="20">
        <v>28746</v>
      </c>
      <c r="M185" s="20">
        <v>-57000</v>
      </c>
      <c r="N185" s="20">
        <v>28269.826067957831</v>
      </c>
      <c r="O185" s="283">
        <v>-835420.78916954249</v>
      </c>
      <c r="P185" s="284">
        <v>-250.42589603403553</v>
      </c>
      <c r="R185" s="20">
        <v>25438000</v>
      </c>
      <c r="S185" s="20">
        <v>9112600.1799999997</v>
      </c>
      <c r="T185" s="20">
        <v>602692.84925416496</v>
      </c>
      <c r="U185" s="20">
        <v>11507531.441291308</v>
      </c>
      <c r="V185" s="20">
        <v>2183896.6375538502</v>
      </c>
      <c r="W185" s="20">
        <v>1179462.2750154822</v>
      </c>
      <c r="X185" s="283">
        <v>-851816.61688520014</v>
      </c>
      <c r="Y185" s="284">
        <v>-255.34071249556359</v>
      </c>
      <c r="AA185" s="415">
        <v>16395.827715657651</v>
      </c>
      <c r="AB185" s="416">
        <v>4.9148164615280727</v>
      </c>
    </row>
    <row r="186" spans="1:28" x14ac:dyDescent="0.25">
      <c r="A186" s="20">
        <v>580</v>
      </c>
      <c r="B186" s="20" t="s">
        <v>179</v>
      </c>
      <c r="C186" s="20">
        <v>9</v>
      </c>
      <c r="D186" s="20">
        <v>4842</v>
      </c>
      <c r="E186" s="20">
        <v>11366780.438232768</v>
      </c>
      <c r="F186" s="20">
        <v>5388729</v>
      </c>
      <c r="G186" s="20">
        <v>1261004.304983435</v>
      </c>
      <c r="H186" s="20">
        <v>906145.15502046887</v>
      </c>
      <c r="I186" s="20">
        <v>1536931.6558176817</v>
      </c>
      <c r="J186" s="20">
        <v>1239573.4136579193</v>
      </c>
      <c r="K186" s="20">
        <v>-144665.81376269381</v>
      </c>
      <c r="L186" s="20">
        <v>-236086</v>
      </c>
      <c r="M186" s="20">
        <v>5000</v>
      </c>
      <c r="N186" s="20">
        <v>44528.9284098274</v>
      </c>
      <c r="O186" s="283">
        <v>-1365619.7941061314</v>
      </c>
      <c r="P186" s="284">
        <v>-282.03630609379007</v>
      </c>
      <c r="R186" s="20">
        <v>34365105</v>
      </c>
      <c r="S186" s="20">
        <v>12989503.455</v>
      </c>
      <c r="T186" s="20">
        <v>1359217.7325307033</v>
      </c>
      <c r="U186" s="20">
        <v>14404156.8349525</v>
      </c>
      <c r="V186" s="20">
        <v>3258114.018892874</v>
      </c>
      <c r="W186" s="20">
        <v>1029918.304983435</v>
      </c>
      <c r="X186" s="283">
        <v>-1324194.65364049</v>
      </c>
      <c r="Y186" s="284">
        <v>-273.48092805462414</v>
      </c>
      <c r="AA186" s="415">
        <v>-41425.140465641394</v>
      </c>
      <c r="AB186" s="416">
        <v>-8.5553780391659213</v>
      </c>
    </row>
    <row r="187" spans="1:28" x14ac:dyDescent="0.25">
      <c r="A187" s="20">
        <v>581</v>
      </c>
      <c r="B187" s="20" t="s">
        <v>180</v>
      </c>
      <c r="C187" s="20">
        <v>6</v>
      </c>
      <c r="D187" s="20">
        <v>6469</v>
      </c>
      <c r="E187" s="20">
        <v>17544973.96129901</v>
      </c>
      <c r="F187" s="20">
        <v>8826650</v>
      </c>
      <c r="G187" s="20">
        <v>1871116.6442345942</v>
      </c>
      <c r="H187" s="20">
        <v>1297058.3097563733</v>
      </c>
      <c r="I187" s="20">
        <v>3120767.0987681043</v>
      </c>
      <c r="J187" s="20">
        <v>1585265.7041539238</v>
      </c>
      <c r="K187" s="20">
        <v>780016.66895433061</v>
      </c>
      <c r="L187" s="20">
        <v>-543082</v>
      </c>
      <c r="M187" s="20">
        <v>-700000</v>
      </c>
      <c r="N187" s="20">
        <v>61085.495648944554</v>
      </c>
      <c r="O187" s="283">
        <v>-1246096.0397827383</v>
      </c>
      <c r="P187" s="284">
        <v>-192.62575974381485</v>
      </c>
      <c r="R187" s="20">
        <v>43624556</v>
      </c>
      <c r="S187" s="20">
        <v>19226516.920000002</v>
      </c>
      <c r="T187" s="20">
        <v>1945587.4646345598</v>
      </c>
      <c r="U187" s="20">
        <v>16903706.726610802</v>
      </c>
      <c r="V187" s="20">
        <v>4003119.9881448783</v>
      </c>
      <c r="W187" s="20">
        <v>628034.64423459419</v>
      </c>
      <c r="X187" s="283">
        <v>-917590.25637516379</v>
      </c>
      <c r="Y187" s="284">
        <v>-141.8442195664189</v>
      </c>
      <c r="AA187" s="415">
        <v>-328505.78340757452</v>
      </c>
      <c r="AB187" s="416">
        <v>-50.781540177395968</v>
      </c>
    </row>
    <row r="188" spans="1:28" x14ac:dyDescent="0.25">
      <c r="A188" s="20">
        <v>583</v>
      </c>
      <c r="B188" s="20" t="s">
        <v>181</v>
      </c>
      <c r="C188" s="20">
        <v>19</v>
      </c>
      <c r="D188" s="20">
        <v>954</v>
      </c>
      <c r="E188" s="20">
        <v>3378618.7950023562</v>
      </c>
      <c r="F188" s="20">
        <v>1399416</v>
      </c>
      <c r="G188" s="20">
        <v>1913921.6001116787</v>
      </c>
      <c r="H188" s="20">
        <v>238793.71630716018</v>
      </c>
      <c r="I188" s="20">
        <v>722188.44003424631</v>
      </c>
      <c r="J188" s="20">
        <v>318246.90738419764</v>
      </c>
      <c r="K188" s="20">
        <v>-919264.69242997002</v>
      </c>
      <c r="L188" s="20">
        <v>-172068</v>
      </c>
      <c r="M188" s="20">
        <v>-29860</v>
      </c>
      <c r="N188" s="20">
        <v>9513.9099741941081</v>
      </c>
      <c r="O188" s="283">
        <v>102269.08637914993</v>
      </c>
      <c r="P188" s="284">
        <v>107.20030018778819</v>
      </c>
      <c r="R188" s="20">
        <v>9818764</v>
      </c>
      <c r="S188" s="20">
        <v>3000778.62</v>
      </c>
      <c r="T188" s="20">
        <v>358190.57446074032</v>
      </c>
      <c r="U188" s="20">
        <v>4203042.0086350832</v>
      </c>
      <c r="V188" s="20">
        <v>695492.78812886227</v>
      </c>
      <c r="W188" s="20">
        <v>1711993.6001116787</v>
      </c>
      <c r="X188" s="283">
        <v>150733.59133636393</v>
      </c>
      <c r="Y188" s="284">
        <v>158.00166806746742</v>
      </c>
      <c r="AA188" s="415">
        <v>-48464.504957213998</v>
      </c>
      <c r="AB188" s="416">
        <v>-50.801367879679241</v>
      </c>
    </row>
    <row r="189" spans="1:28" x14ac:dyDescent="0.25">
      <c r="A189" s="20">
        <v>584</v>
      </c>
      <c r="B189" s="20" t="s">
        <v>182</v>
      </c>
      <c r="C189" s="20">
        <v>16</v>
      </c>
      <c r="D189" s="20">
        <v>2825</v>
      </c>
      <c r="E189" s="20">
        <v>9324944.5523510631</v>
      </c>
      <c r="F189" s="20">
        <v>2982683</v>
      </c>
      <c r="G189" s="20">
        <v>697333.60101018206</v>
      </c>
      <c r="H189" s="20">
        <v>417406.49810030137</v>
      </c>
      <c r="I189" s="20">
        <v>5122969.3747853478</v>
      </c>
      <c r="J189" s="20">
        <v>638019.22181423684</v>
      </c>
      <c r="K189" s="20">
        <v>-614603.2676404661</v>
      </c>
      <c r="L189" s="20">
        <v>233052</v>
      </c>
      <c r="M189" s="20">
        <v>53000</v>
      </c>
      <c r="N189" s="20">
        <v>21116.762120253938</v>
      </c>
      <c r="O189" s="283">
        <v>226032.63783879392</v>
      </c>
      <c r="P189" s="284">
        <v>80.01155321727218</v>
      </c>
      <c r="R189" s="20">
        <v>20916320</v>
      </c>
      <c r="S189" s="20">
        <v>6593320.9749999996</v>
      </c>
      <c r="T189" s="20">
        <v>626109.74715045211</v>
      </c>
      <c r="U189" s="20">
        <v>10665921.780448476</v>
      </c>
      <c r="V189" s="20">
        <v>1695313.6746831732</v>
      </c>
      <c r="W189" s="20">
        <v>983385.60101018206</v>
      </c>
      <c r="X189" s="283">
        <v>-352268.22170772031</v>
      </c>
      <c r="Y189" s="284">
        <v>-124.69671564875055</v>
      </c>
      <c r="AA189" s="415">
        <v>578300.85954651423</v>
      </c>
      <c r="AB189" s="416">
        <v>204.70826886602273</v>
      </c>
    </row>
    <row r="190" spans="1:28" x14ac:dyDescent="0.25">
      <c r="A190" s="20">
        <v>588</v>
      </c>
      <c r="B190" s="20" t="s">
        <v>183</v>
      </c>
      <c r="C190" s="20">
        <v>10</v>
      </c>
      <c r="D190" s="20">
        <v>1713</v>
      </c>
      <c r="E190" s="20">
        <v>3266960.9007658083</v>
      </c>
      <c r="F190" s="20">
        <v>1863177</v>
      </c>
      <c r="G190" s="20">
        <v>779582.53036233492</v>
      </c>
      <c r="H190" s="20">
        <v>562989.68895060965</v>
      </c>
      <c r="I190" s="20">
        <v>717530.83405334223</v>
      </c>
      <c r="J190" s="20">
        <v>478184.60519877682</v>
      </c>
      <c r="K190" s="20">
        <v>-263352.70309396915</v>
      </c>
      <c r="L190" s="20">
        <v>-407622</v>
      </c>
      <c r="M190" s="20">
        <v>22700</v>
      </c>
      <c r="N190" s="20">
        <v>14119.926289501018</v>
      </c>
      <c r="O190" s="283">
        <v>500348.9809947866</v>
      </c>
      <c r="P190" s="284">
        <v>292.08930589304532</v>
      </c>
      <c r="R190" s="20">
        <v>11300220</v>
      </c>
      <c r="S190" s="20">
        <v>4135521.4349999996</v>
      </c>
      <c r="T190" s="20">
        <v>844484.53342591447</v>
      </c>
      <c r="U190" s="20">
        <v>5019520.5423244732</v>
      </c>
      <c r="V190" s="20">
        <v>1249410.9711380065</v>
      </c>
      <c r="W190" s="20">
        <v>394660.53036233492</v>
      </c>
      <c r="X190" s="283">
        <v>343378.01225072704</v>
      </c>
      <c r="Y190" s="284">
        <v>200.45418111542733</v>
      </c>
      <c r="AA190" s="415">
        <v>156970.96874405956</v>
      </c>
      <c r="AB190" s="416">
        <v>91.63512477761796</v>
      </c>
    </row>
    <row r="191" spans="1:28" x14ac:dyDescent="0.25">
      <c r="A191" s="20">
        <v>592</v>
      </c>
      <c r="B191" s="20" t="s">
        <v>184</v>
      </c>
      <c r="C191" s="20">
        <v>13</v>
      </c>
      <c r="D191" s="20">
        <v>3900</v>
      </c>
      <c r="E191" s="20">
        <v>12635108.890986785</v>
      </c>
      <c r="F191" s="20">
        <v>5177903</v>
      </c>
      <c r="G191" s="20">
        <v>893044.15107393975</v>
      </c>
      <c r="H191" s="20">
        <v>793718.44313241018</v>
      </c>
      <c r="I191" s="20">
        <v>3460352.445116072</v>
      </c>
      <c r="J191" s="20">
        <v>877981.26428227616</v>
      </c>
      <c r="K191" s="20">
        <v>331724.80805711175</v>
      </c>
      <c r="L191" s="20">
        <v>-125377</v>
      </c>
      <c r="M191" s="20">
        <v>145700</v>
      </c>
      <c r="N191" s="20">
        <v>36469.747659794739</v>
      </c>
      <c r="O191" s="283">
        <v>-1043592.0316651799</v>
      </c>
      <c r="P191" s="284">
        <v>-267.58770042696921</v>
      </c>
      <c r="R191" s="20">
        <v>25529630</v>
      </c>
      <c r="S191" s="20">
        <v>11377244.932499999</v>
      </c>
      <c r="T191" s="20">
        <v>1190577.6646986152</v>
      </c>
      <c r="U191" s="20">
        <v>8923618.7628583871</v>
      </c>
      <c r="V191" s="20">
        <v>2194348.0635867734</v>
      </c>
      <c r="W191" s="20">
        <v>913367.15107393975</v>
      </c>
      <c r="X191" s="283">
        <v>-930473.42528228462</v>
      </c>
      <c r="Y191" s="284">
        <v>-238.58292955956017</v>
      </c>
      <c r="AA191" s="415">
        <v>-113118.60638289526</v>
      </c>
      <c r="AB191" s="416">
        <v>-29.004770867409043</v>
      </c>
    </row>
    <row r="192" spans="1:28" x14ac:dyDescent="0.25">
      <c r="A192" s="20">
        <v>593</v>
      </c>
      <c r="B192" s="20" t="s">
        <v>185</v>
      </c>
      <c r="C192" s="20">
        <v>10</v>
      </c>
      <c r="D192" s="20">
        <v>17933</v>
      </c>
      <c r="E192" s="20">
        <v>36311115.670345858</v>
      </c>
      <c r="F192" s="20">
        <v>26756214</v>
      </c>
      <c r="G192" s="20">
        <v>4121514.0192924812</v>
      </c>
      <c r="H192" s="20">
        <v>2974294.6663566115</v>
      </c>
      <c r="I192" s="20">
        <v>4073490.2333139009</v>
      </c>
      <c r="J192" s="20">
        <v>4343252.4278408885</v>
      </c>
      <c r="K192" s="20">
        <v>-1908265.0244260132</v>
      </c>
      <c r="L192" s="20">
        <v>-2096751</v>
      </c>
      <c r="M192" s="20">
        <v>790000</v>
      </c>
      <c r="N192" s="20">
        <v>185225.90466308297</v>
      </c>
      <c r="O192" s="283">
        <v>2927859.5566950962</v>
      </c>
      <c r="P192" s="284">
        <v>163.26657874840217</v>
      </c>
      <c r="R192" s="20">
        <v>118209714.76000001</v>
      </c>
      <c r="S192" s="20">
        <v>58770459.039999999</v>
      </c>
      <c r="T192" s="20">
        <v>4461441.9995349171</v>
      </c>
      <c r="U192" s="20">
        <v>42268177.30711893</v>
      </c>
      <c r="V192" s="20">
        <v>10858076.78513281</v>
      </c>
      <c r="W192" s="20">
        <v>2814763.0192924812</v>
      </c>
      <c r="X192" s="283">
        <v>963203.39107914269</v>
      </c>
      <c r="Y192" s="284">
        <v>53.711224618253652</v>
      </c>
      <c r="AA192" s="415">
        <v>1964656.1656159535</v>
      </c>
      <c r="AB192" s="416">
        <v>109.55535413014853</v>
      </c>
    </row>
    <row r="193" spans="1:28" x14ac:dyDescent="0.25">
      <c r="A193" s="20">
        <v>595</v>
      </c>
      <c r="B193" s="20" t="s">
        <v>186</v>
      </c>
      <c r="C193" s="20">
        <v>11</v>
      </c>
      <c r="D193" s="20">
        <v>4498</v>
      </c>
      <c r="E193" s="20">
        <v>11581219.082504425</v>
      </c>
      <c r="F193" s="20">
        <v>5011606</v>
      </c>
      <c r="G193" s="20">
        <v>1075772.4127437118</v>
      </c>
      <c r="H193" s="20">
        <v>1035822.6914262592</v>
      </c>
      <c r="I193" s="20">
        <v>3715982.8756282651</v>
      </c>
      <c r="J193" s="20">
        <v>1138025.9807659369</v>
      </c>
      <c r="K193" s="20">
        <v>-159455.12897450567</v>
      </c>
      <c r="L193" s="20">
        <v>-96309</v>
      </c>
      <c r="M193" s="20">
        <v>413400</v>
      </c>
      <c r="N193" s="20">
        <v>35678.744457736211</v>
      </c>
      <c r="O193" s="283">
        <v>589305.4935429804</v>
      </c>
      <c r="P193" s="284">
        <v>131.0150052340997</v>
      </c>
      <c r="R193" s="20">
        <v>34869870</v>
      </c>
      <c r="S193" s="20">
        <v>10946828.84</v>
      </c>
      <c r="T193" s="20">
        <v>1553734.037139389</v>
      </c>
      <c r="U193" s="20">
        <v>18080174.20159363</v>
      </c>
      <c r="V193" s="20">
        <v>3023853.0486838226</v>
      </c>
      <c r="W193" s="20">
        <v>1392863.4127437118</v>
      </c>
      <c r="X193" s="283">
        <v>127583.54016055167</v>
      </c>
      <c r="Y193" s="284">
        <v>28.364504259793613</v>
      </c>
      <c r="AA193" s="415">
        <v>461721.95338242874</v>
      </c>
      <c r="AB193" s="416">
        <v>102.65050097430608</v>
      </c>
    </row>
    <row r="194" spans="1:28" x14ac:dyDescent="0.25">
      <c r="A194" s="20">
        <v>598</v>
      </c>
      <c r="B194" s="20" t="s">
        <v>187</v>
      </c>
      <c r="C194" s="20">
        <v>15</v>
      </c>
      <c r="D194" s="20">
        <v>19278</v>
      </c>
      <c r="E194" s="20">
        <v>51713617.636790141</v>
      </c>
      <c r="F194" s="20">
        <v>29965802</v>
      </c>
      <c r="G194" s="20">
        <v>5682082.3017642861</v>
      </c>
      <c r="H194" s="20">
        <v>3964343.4303540704</v>
      </c>
      <c r="I194" s="20">
        <v>9271530.0825918932</v>
      </c>
      <c r="J194" s="20">
        <v>4402308.1795550715</v>
      </c>
      <c r="K194" s="20">
        <v>-3954723.6922776992</v>
      </c>
      <c r="L194" s="20">
        <v>1769922</v>
      </c>
      <c r="M194" s="20">
        <v>1414500</v>
      </c>
      <c r="N194" s="20">
        <v>229869.03037806574</v>
      </c>
      <c r="O194" s="283">
        <v>1032015.6955755502</v>
      </c>
      <c r="P194" s="284">
        <v>53.533338291085705</v>
      </c>
      <c r="R194" s="20">
        <v>129137718</v>
      </c>
      <c r="S194" s="20">
        <v>69559524.299999997</v>
      </c>
      <c r="T194" s="20">
        <v>5946515.1455311049</v>
      </c>
      <c r="U194" s="20">
        <v>33549868.918017551</v>
      </c>
      <c r="V194" s="20">
        <v>10254185.004308043</v>
      </c>
      <c r="W194" s="20">
        <v>8866504.3017642871</v>
      </c>
      <c r="X194" s="283">
        <v>-961120.33037900925</v>
      </c>
      <c r="Y194" s="284">
        <v>-49.855811307138147</v>
      </c>
      <c r="AA194" s="415">
        <v>1993136.0259545594</v>
      </c>
      <c r="AB194" s="416">
        <v>103.38914959822385</v>
      </c>
    </row>
    <row r="195" spans="1:28" x14ac:dyDescent="0.25">
      <c r="A195" s="20">
        <v>599</v>
      </c>
      <c r="B195" s="20" t="s">
        <v>188</v>
      </c>
      <c r="C195" s="20">
        <v>15</v>
      </c>
      <c r="D195" s="20">
        <v>11016</v>
      </c>
      <c r="E195" s="20">
        <v>29533468.449742161</v>
      </c>
      <c r="F195" s="20">
        <v>13717506</v>
      </c>
      <c r="G195" s="20">
        <v>2169944.9520242563</v>
      </c>
      <c r="H195" s="20">
        <v>1667215.2322232889</v>
      </c>
      <c r="I195" s="20">
        <v>15089624.46325922</v>
      </c>
      <c r="J195" s="20">
        <v>2477851.3992213868</v>
      </c>
      <c r="K195" s="20">
        <v>-2470030.4288910958</v>
      </c>
      <c r="L195" s="20">
        <v>-546878</v>
      </c>
      <c r="M195" s="20">
        <v>104700</v>
      </c>
      <c r="N195" s="20">
        <v>103045.61488923317</v>
      </c>
      <c r="O195" s="283">
        <v>2779510.7829841264</v>
      </c>
      <c r="P195" s="284">
        <v>252.31579366232083</v>
      </c>
      <c r="R195" s="20">
        <v>65148650</v>
      </c>
      <c r="S195" s="20">
        <v>31521526.759999998</v>
      </c>
      <c r="T195" s="20">
        <v>2500822.8483349332</v>
      </c>
      <c r="U195" s="20">
        <v>23618667.739999395</v>
      </c>
      <c r="V195" s="20">
        <v>6264788.1236315938</v>
      </c>
      <c r="W195" s="20">
        <v>1727766.9520242563</v>
      </c>
      <c r="X195" s="283">
        <v>484922.42399018258</v>
      </c>
      <c r="Y195" s="284">
        <v>44.019827885819041</v>
      </c>
      <c r="AA195" s="415">
        <v>2294588.3589939438</v>
      </c>
      <c r="AB195" s="416">
        <v>208.29596577650179</v>
      </c>
    </row>
    <row r="196" spans="1:28" x14ac:dyDescent="0.25">
      <c r="A196" s="20">
        <v>601</v>
      </c>
      <c r="B196" s="20" t="s">
        <v>189</v>
      </c>
      <c r="C196" s="20">
        <v>13</v>
      </c>
      <c r="D196" s="20">
        <v>4053</v>
      </c>
      <c r="E196" s="20">
        <v>13415832.012177091</v>
      </c>
      <c r="F196" s="20">
        <v>4228377</v>
      </c>
      <c r="G196" s="20">
        <v>871604.92390069761</v>
      </c>
      <c r="H196" s="20">
        <v>1097169.2904157322</v>
      </c>
      <c r="I196" s="20">
        <v>3461385.7065141695</v>
      </c>
      <c r="J196" s="20">
        <v>1020260.8684888354</v>
      </c>
      <c r="K196" s="20">
        <v>341231.6681414473</v>
      </c>
      <c r="L196" s="20">
        <v>395199</v>
      </c>
      <c r="M196" s="20">
        <v>156485</v>
      </c>
      <c r="N196" s="20">
        <v>32700.254459137217</v>
      </c>
      <c r="O196" s="283">
        <v>-1811418.3002570719</v>
      </c>
      <c r="P196" s="284">
        <v>-446.93271656971916</v>
      </c>
      <c r="R196" s="20">
        <v>31622000</v>
      </c>
      <c r="S196" s="20">
        <v>9594213.7599999998</v>
      </c>
      <c r="T196" s="20">
        <v>1645753.9356235985</v>
      </c>
      <c r="U196" s="20">
        <v>14563670.7357945</v>
      </c>
      <c r="V196" s="20">
        <v>2707818.7032831847</v>
      </c>
      <c r="W196" s="20">
        <v>1423288.9239006976</v>
      </c>
      <c r="X196" s="283">
        <v>-1687253.9413980208</v>
      </c>
      <c r="Y196" s="284">
        <v>-416.29754290600067</v>
      </c>
      <c r="AA196" s="415">
        <v>-124164.35885905102</v>
      </c>
      <c r="AB196" s="416">
        <v>-30.635173663718486</v>
      </c>
    </row>
    <row r="197" spans="1:28" x14ac:dyDescent="0.25">
      <c r="A197" s="20">
        <v>604</v>
      </c>
      <c r="B197" s="20" t="s">
        <v>190</v>
      </c>
      <c r="C197" s="20">
        <v>6</v>
      </c>
      <c r="D197" s="20">
        <v>19368</v>
      </c>
      <c r="E197" s="20">
        <v>57875644.612801887</v>
      </c>
      <c r="F197" s="20">
        <v>33681693</v>
      </c>
      <c r="G197" s="20">
        <v>5133457.6703482289</v>
      </c>
      <c r="H197" s="20">
        <v>2597679.4690552866</v>
      </c>
      <c r="I197" s="20">
        <v>9451191.7120586634</v>
      </c>
      <c r="J197" s="20">
        <v>3812720.7275914666</v>
      </c>
      <c r="K197" s="20">
        <v>2095575.6141881973</v>
      </c>
      <c r="L197" s="20">
        <v>-2285061</v>
      </c>
      <c r="M197" s="20">
        <v>-634000</v>
      </c>
      <c r="N197" s="20">
        <v>283939.19385858969</v>
      </c>
      <c r="O197" s="283">
        <v>-3738448.2257014588</v>
      </c>
      <c r="P197" s="284">
        <v>-193.02190343357387</v>
      </c>
      <c r="R197" s="20">
        <v>111970739.7</v>
      </c>
      <c r="S197" s="20">
        <v>83738296.019999996</v>
      </c>
      <c r="T197" s="20">
        <v>3896519.2035829304</v>
      </c>
      <c r="U197" s="20">
        <v>11637159.586158201</v>
      </c>
      <c r="V197" s="20">
        <v>7707134.6574657103</v>
      </c>
      <c r="W197" s="20">
        <v>2214396.6703482289</v>
      </c>
      <c r="X197" s="283">
        <v>-2777233.5624449402</v>
      </c>
      <c r="Y197" s="284">
        <v>-143.39289355870199</v>
      </c>
      <c r="AA197" s="415">
        <v>-961214.66325651854</v>
      </c>
      <c r="AB197" s="416">
        <v>-49.629009874871876</v>
      </c>
    </row>
    <row r="198" spans="1:28" x14ac:dyDescent="0.25">
      <c r="A198" s="20">
        <v>607</v>
      </c>
      <c r="B198" s="20" t="s">
        <v>191</v>
      </c>
      <c r="C198" s="20">
        <v>12</v>
      </c>
      <c r="D198" s="20">
        <v>4307</v>
      </c>
      <c r="E198" s="20">
        <v>11347817.500926355</v>
      </c>
      <c r="F198" s="20">
        <v>3979060</v>
      </c>
      <c r="G198" s="20">
        <v>835971.61989355134</v>
      </c>
      <c r="H198" s="20">
        <v>797740.37824122165</v>
      </c>
      <c r="I198" s="20">
        <v>2870806.1007650276</v>
      </c>
      <c r="J198" s="20">
        <v>1065552.7404350908</v>
      </c>
      <c r="K198" s="20">
        <v>677369.8723441523</v>
      </c>
      <c r="L198" s="20">
        <v>-378320</v>
      </c>
      <c r="M198" s="20">
        <v>175000</v>
      </c>
      <c r="N198" s="20">
        <v>33037.043062180746</v>
      </c>
      <c r="O198" s="283">
        <v>-1291599.7461851314</v>
      </c>
      <c r="P198" s="284">
        <v>-299.88385098331355</v>
      </c>
      <c r="R198" s="20">
        <v>27783550</v>
      </c>
      <c r="S198" s="20">
        <v>9555525.4125000015</v>
      </c>
      <c r="T198" s="20">
        <v>1196610.5673618324</v>
      </c>
      <c r="U198" s="20">
        <v>12803788.393356103</v>
      </c>
      <c r="V198" s="20">
        <v>2898735.685280499</v>
      </c>
      <c r="W198" s="20">
        <v>632651.61989355134</v>
      </c>
      <c r="X198" s="283">
        <v>-696238.3216080144</v>
      </c>
      <c r="Y198" s="284">
        <v>-161.65273313397131</v>
      </c>
      <c r="AA198" s="415">
        <v>-595361.42457711697</v>
      </c>
      <c r="AB198" s="416">
        <v>-138.23111784934221</v>
      </c>
    </row>
    <row r="199" spans="1:28" x14ac:dyDescent="0.25">
      <c r="A199" s="20">
        <v>608</v>
      </c>
      <c r="B199" s="20" t="s">
        <v>192</v>
      </c>
      <c r="C199" s="20">
        <v>4</v>
      </c>
      <c r="D199" s="20">
        <v>2146</v>
      </c>
      <c r="E199" s="20">
        <v>5790726.6268934645</v>
      </c>
      <c r="F199" s="20">
        <v>2563079</v>
      </c>
      <c r="G199" s="20">
        <v>532647.50464989652</v>
      </c>
      <c r="H199" s="20">
        <v>374990.4472595994</v>
      </c>
      <c r="I199" s="20">
        <v>1336339.8808286488</v>
      </c>
      <c r="J199" s="20">
        <v>514857.71374163474</v>
      </c>
      <c r="K199" s="20">
        <v>-284142.80106617411</v>
      </c>
      <c r="L199" s="20">
        <v>216467</v>
      </c>
      <c r="M199" s="20">
        <v>-13750</v>
      </c>
      <c r="N199" s="20">
        <v>18723.768656328426</v>
      </c>
      <c r="O199" s="283">
        <v>-531514.11282353103</v>
      </c>
      <c r="P199" s="284">
        <v>-247.67666021599769</v>
      </c>
      <c r="R199" s="20">
        <v>14946938</v>
      </c>
      <c r="S199" s="20">
        <v>5762109.6600000001</v>
      </c>
      <c r="T199" s="20">
        <v>562485.67088939913</v>
      </c>
      <c r="U199" s="20">
        <v>5782667.9944053795</v>
      </c>
      <c r="V199" s="20">
        <v>1336199.6308269321</v>
      </c>
      <c r="W199" s="20">
        <v>735364.50464989652</v>
      </c>
      <c r="X199" s="283">
        <v>-768110.53922839463</v>
      </c>
      <c r="Y199" s="284">
        <v>-357.92662592189873</v>
      </c>
      <c r="AA199" s="415">
        <v>236596.4264048636</v>
      </c>
      <c r="AB199" s="416">
        <v>110.24996570590102</v>
      </c>
    </row>
    <row r="200" spans="1:28" x14ac:dyDescent="0.25">
      <c r="A200" s="20">
        <v>609</v>
      </c>
      <c r="B200" s="20" t="s">
        <v>193</v>
      </c>
      <c r="C200" s="20">
        <v>4</v>
      </c>
      <c r="D200" s="20">
        <v>84403</v>
      </c>
      <c r="E200" s="20">
        <v>195948671.56888998</v>
      </c>
      <c r="F200" s="20">
        <v>114501835</v>
      </c>
      <c r="G200" s="20">
        <v>24057150.19295422</v>
      </c>
      <c r="H200" s="20">
        <v>10001194.5435759</v>
      </c>
      <c r="I200" s="20">
        <v>23090824.906236228</v>
      </c>
      <c r="J200" s="20">
        <v>18501831.152508486</v>
      </c>
      <c r="K200" s="20">
        <v>-4633850.4357335242</v>
      </c>
      <c r="L200" s="20">
        <v>-5895476</v>
      </c>
      <c r="M200" s="20">
        <v>5948570.7699999996</v>
      </c>
      <c r="N200" s="20">
        <v>971295.78810350236</v>
      </c>
      <c r="O200" s="283">
        <v>-9405295.651245147</v>
      </c>
      <c r="P200" s="284">
        <v>-111.4331913705099</v>
      </c>
      <c r="R200" s="20">
        <v>498807746.24000001</v>
      </c>
      <c r="S200" s="20">
        <v>285177320.22250003</v>
      </c>
      <c r="T200" s="20">
        <v>15001791.815363849</v>
      </c>
      <c r="U200" s="20">
        <v>122778238.09115112</v>
      </c>
      <c r="V200" s="20">
        <v>44228701.401668236</v>
      </c>
      <c r="W200" s="20">
        <v>24110244.962954219</v>
      </c>
      <c r="X200" s="283">
        <v>-7511449.7463625669</v>
      </c>
      <c r="Y200" s="284">
        <v>-88.995056412243244</v>
      </c>
      <c r="AA200" s="415">
        <v>-1893845.90488258</v>
      </c>
      <c r="AB200" s="416">
        <v>-22.438134958266648</v>
      </c>
    </row>
    <row r="201" spans="1:28" x14ac:dyDescent="0.25">
      <c r="A201" s="20">
        <v>611</v>
      </c>
      <c r="B201" s="20" t="s">
        <v>194</v>
      </c>
      <c r="C201" s="20">
        <v>1</v>
      </c>
      <c r="D201" s="20">
        <v>5068</v>
      </c>
      <c r="E201" s="20">
        <v>13412680.802059013</v>
      </c>
      <c r="F201" s="20">
        <v>7359484</v>
      </c>
      <c r="G201" s="20">
        <v>1115454.2021641922</v>
      </c>
      <c r="H201" s="20">
        <v>344380.70396556979</v>
      </c>
      <c r="I201" s="20">
        <v>3918904.5795721882</v>
      </c>
      <c r="J201" s="20">
        <v>1039547.3341381194</v>
      </c>
      <c r="K201" s="20">
        <v>251590.58195546793</v>
      </c>
      <c r="L201" s="20">
        <v>-1222773</v>
      </c>
      <c r="M201" s="20">
        <v>-63500</v>
      </c>
      <c r="N201" s="20">
        <v>59749.723270165763</v>
      </c>
      <c r="O201" s="283">
        <v>-609842.67699331045</v>
      </c>
      <c r="P201" s="284">
        <v>-120.3320199276461</v>
      </c>
      <c r="R201" s="20">
        <v>26644446</v>
      </c>
      <c r="S201" s="20">
        <v>17994091.579999998</v>
      </c>
      <c r="T201" s="20">
        <v>516571.05594835465</v>
      </c>
      <c r="U201" s="20">
        <v>5350851.5670734327</v>
      </c>
      <c r="V201" s="20">
        <v>2388129.4761278117</v>
      </c>
      <c r="W201" s="20">
        <v>-170818.79783580778</v>
      </c>
      <c r="X201" s="283">
        <v>-565621.11868621036</v>
      </c>
      <c r="Y201" s="284">
        <v>-111.60637700990733</v>
      </c>
      <c r="AA201" s="415">
        <v>-44221.558307100087</v>
      </c>
      <c r="AB201" s="416">
        <v>-8.7256429177387709</v>
      </c>
    </row>
    <row r="202" spans="1:28" x14ac:dyDescent="0.25">
      <c r="A202" s="20">
        <v>614</v>
      </c>
      <c r="B202" s="20" t="s">
        <v>195</v>
      </c>
      <c r="C202" s="20">
        <v>19</v>
      </c>
      <c r="D202" s="20">
        <v>3237</v>
      </c>
      <c r="E202" s="20">
        <v>9211485.6623660997</v>
      </c>
      <c r="F202" s="20">
        <v>3674950</v>
      </c>
      <c r="G202" s="20">
        <v>1169346.1180706781</v>
      </c>
      <c r="H202" s="20">
        <v>446275.59805105202</v>
      </c>
      <c r="I202" s="20">
        <v>3577708.3003076902</v>
      </c>
      <c r="J202" s="20">
        <v>893786.48721522605</v>
      </c>
      <c r="K202" s="20">
        <v>-449058.48459366674</v>
      </c>
      <c r="L202" s="20">
        <v>64344</v>
      </c>
      <c r="M202" s="20">
        <v>150000</v>
      </c>
      <c r="N202" s="20">
        <v>25632.409926161828</v>
      </c>
      <c r="O202" s="283">
        <v>341498.7666110415</v>
      </c>
      <c r="P202" s="284">
        <v>105.49853772352225</v>
      </c>
      <c r="R202" s="20">
        <v>27684806</v>
      </c>
      <c r="S202" s="20">
        <v>8087888.4774999991</v>
      </c>
      <c r="T202" s="20">
        <v>669413.397076578</v>
      </c>
      <c r="U202" s="20">
        <v>15127061.500304868</v>
      </c>
      <c r="V202" s="20">
        <v>2406819.2904478507</v>
      </c>
      <c r="W202" s="20">
        <v>1383690.1180706781</v>
      </c>
      <c r="X202" s="283">
        <v>-9933.2166000269353</v>
      </c>
      <c r="Y202" s="284">
        <v>-3.068648934206653</v>
      </c>
      <c r="AA202" s="415">
        <v>351431.98321106844</v>
      </c>
      <c r="AB202" s="416">
        <v>108.5671866577289</v>
      </c>
    </row>
    <row r="203" spans="1:28" x14ac:dyDescent="0.25">
      <c r="A203" s="20">
        <v>615</v>
      </c>
      <c r="B203" s="20" t="s">
        <v>196</v>
      </c>
      <c r="C203" s="20">
        <v>17</v>
      </c>
      <c r="D203" s="20">
        <v>7990</v>
      </c>
      <c r="E203" s="20">
        <v>25714602.951602817</v>
      </c>
      <c r="F203" s="20">
        <v>7735302</v>
      </c>
      <c r="G203" s="20">
        <v>2012098.5355535178</v>
      </c>
      <c r="H203" s="20">
        <v>1662987.3144410478</v>
      </c>
      <c r="I203" s="20">
        <v>11073974.822808549</v>
      </c>
      <c r="J203" s="20">
        <v>1872065.4649278298</v>
      </c>
      <c r="K203" s="20">
        <v>1023194.2851765427</v>
      </c>
      <c r="L203" s="20">
        <v>-10153</v>
      </c>
      <c r="M203" s="20">
        <v>1500002</v>
      </c>
      <c r="N203" s="20">
        <v>63245.189874136027</v>
      </c>
      <c r="O203" s="283">
        <v>1218113.6611788049</v>
      </c>
      <c r="P203" s="284">
        <v>152.45477611749749</v>
      </c>
      <c r="R203" s="20">
        <v>61489428</v>
      </c>
      <c r="S203" s="20">
        <v>18342823.449999999</v>
      </c>
      <c r="T203" s="20">
        <v>2494480.9716615719</v>
      </c>
      <c r="U203" s="20">
        <v>33079509.875093006</v>
      </c>
      <c r="V203" s="20">
        <v>4954057.0339138238</v>
      </c>
      <c r="W203" s="20">
        <v>3501947.5355535178</v>
      </c>
      <c r="X203" s="283">
        <v>883390.86622191221</v>
      </c>
      <c r="Y203" s="284">
        <v>110.56206085380629</v>
      </c>
      <c r="AA203" s="415">
        <v>334722.79495689273</v>
      </c>
      <c r="AB203" s="416">
        <v>41.892715263691208</v>
      </c>
    </row>
    <row r="204" spans="1:28" x14ac:dyDescent="0.25">
      <c r="A204" s="20">
        <v>616</v>
      </c>
      <c r="B204" s="20" t="s">
        <v>197</v>
      </c>
      <c r="C204" s="20">
        <v>1</v>
      </c>
      <c r="D204" s="20">
        <v>1899</v>
      </c>
      <c r="E204" s="20">
        <v>5155364.830954954</v>
      </c>
      <c r="F204" s="20">
        <v>2721962</v>
      </c>
      <c r="G204" s="20">
        <v>397371.8289351837</v>
      </c>
      <c r="H204" s="20">
        <v>170116.22089616739</v>
      </c>
      <c r="I204" s="20">
        <v>1249575.1790677938</v>
      </c>
      <c r="J204" s="20">
        <v>465173.38648126053</v>
      </c>
      <c r="K204" s="20">
        <v>-76565.15296002019</v>
      </c>
      <c r="L204" s="20">
        <v>-476930</v>
      </c>
      <c r="M204" s="20">
        <v>122499.96</v>
      </c>
      <c r="N204" s="20">
        <v>19197.330208592641</v>
      </c>
      <c r="O204" s="283">
        <v>-562964.07832597569</v>
      </c>
      <c r="P204" s="284">
        <v>-296.45291117744904</v>
      </c>
      <c r="R204" s="20">
        <v>11560984.91</v>
      </c>
      <c r="S204" s="20">
        <v>6109081.7850000001</v>
      </c>
      <c r="T204" s="20">
        <v>255174.33134425108</v>
      </c>
      <c r="U204" s="20">
        <v>3305289.4087584289</v>
      </c>
      <c r="V204" s="20">
        <v>1183576.6120856742</v>
      </c>
      <c r="W204" s="20">
        <v>42941.788935183708</v>
      </c>
      <c r="X204" s="283">
        <v>-664920.98387646116</v>
      </c>
      <c r="Y204" s="284">
        <v>-350.14269819718862</v>
      </c>
      <c r="AA204" s="415">
        <v>101956.90555048548</v>
      </c>
      <c r="AB204" s="416">
        <v>53.68978701973959</v>
      </c>
    </row>
    <row r="205" spans="1:28" x14ac:dyDescent="0.25">
      <c r="A205" s="20">
        <v>619</v>
      </c>
      <c r="B205" s="20" t="s">
        <v>198</v>
      </c>
      <c r="C205" s="20">
        <v>6</v>
      </c>
      <c r="D205" s="20">
        <v>2896</v>
      </c>
      <c r="E205" s="20">
        <v>8443731.6242700666</v>
      </c>
      <c r="F205" s="20">
        <v>3588660</v>
      </c>
      <c r="G205" s="20">
        <v>573460.66778506245</v>
      </c>
      <c r="H205" s="20">
        <v>310695.02006292401</v>
      </c>
      <c r="I205" s="20">
        <v>1780398.7816140626</v>
      </c>
      <c r="J205" s="20">
        <v>764041.4566971336</v>
      </c>
      <c r="K205" s="20">
        <v>54797.112123151346</v>
      </c>
      <c r="L205" s="20">
        <v>37793</v>
      </c>
      <c r="M205" s="20">
        <v>-41500</v>
      </c>
      <c r="N205" s="20">
        <v>23935.517977552514</v>
      </c>
      <c r="O205" s="283">
        <v>-1351450.0680101803</v>
      </c>
      <c r="P205" s="284">
        <v>-466.66093508638824</v>
      </c>
      <c r="R205" s="20">
        <v>21040000</v>
      </c>
      <c r="S205" s="20">
        <v>7762475.7400000002</v>
      </c>
      <c r="T205" s="20">
        <v>466042.53009438602</v>
      </c>
      <c r="U205" s="20">
        <v>8761010.6727473363</v>
      </c>
      <c r="V205" s="20">
        <v>2059155.7633902708</v>
      </c>
      <c r="W205" s="20">
        <v>569753.66778506245</v>
      </c>
      <c r="X205" s="283">
        <v>-1421561.6259829439</v>
      </c>
      <c r="Y205" s="284">
        <v>-490.87072720405524</v>
      </c>
      <c r="AA205" s="415">
        <v>70111.557972763665</v>
      </c>
      <c r="AB205" s="416">
        <v>24.209792117667011</v>
      </c>
    </row>
    <row r="206" spans="1:28" x14ac:dyDescent="0.25">
      <c r="A206" s="20">
        <v>620</v>
      </c>
      <c r="B206" s="20" t="s">
        <v>199</v>
      </c>
      <c r="C206" s="20">
        <v>18</v>
      </c>
      <c r="D206" s="20">
        <v>2597</v>
      </c>
      <c r="E206" s="20">
        <v>8115864.2917392142</v>
      </c>
      <c r="F206" s="20">
        <v>2876947</v>
      </c>
      <c r="G206" s="20">
        <v>726580.377017917</v>
      </c>
      <c r="H206" s="20">
        <v>761786.86549287545</v>
      </c>
      <c r="I206" s="20">
        <v>2538175.9872258799</v>
      </c>
      <c r="J206" s="20">
        <v>688600.01929921005</v>
      </c>
      <c r="K206" s="20">
        <v>175804.33123466317</v>
      </c>
      <c r="L206" s="20">
        <v>-58396</v>
      </c>
      <c r="M206" s="20">
        <v>-42000</v>
      </c>
      <c r="N206" s="20">
        <v>21623.405313229392</v>
      </c>
      <c r="O206" s="283">
        <v>-426742.30615543947</v>
      </c>
      <c r="P206" s="284">
        <v>-164.32125766478222</v>
      </c>
      <c r="R206" s="20">
        <v>23128270</v>
      </c>
      <c r="S206" s="20">
        <v>6407030.2050000001</v>
      </c>
      <c r="T206" s="20">
        <v>1142680.2982393131</v>
      </c>
      <c r="U206" s="20">
        <v>12956463.003889695</v>
      </c>
      <c r="V206" s="20">
        <v>1818041.3890431507</v>
      </c>
      <c r="W206" s="20">
        <v>626184.377017917</v>
      </c>
      <c r="X206" s="283">
        <v>-177870.72680992633</v>
      </c>
      <c r="Y206" s="284">
        <v>-68.490845902936599</v>
      </c>
      <c r="AA206" s="415">
        <v>-248871.57934551314</v>
      </c>
      <c r="AB206" s="416">
        <v>-95.830411761845639</v>
      </c>
    </row>
    <row r="207" spans="1:28" x14ac:dyDescent="0.25">
      <c r="A207" s="20">
        <v>623</v>
      </c>
      <c r="B207" s="20" t="s">
        <v>200</v>
      </c>
      <c r="C207" s="20">
        <v>10</v>
      </c>
      <c r="D207" s="20">
        <v>2197</v>
      </c>
      <c r="E207" s="20">
        <v>6419803.8824037146</v>
      </c>
      <c r="F207" s="20">
        <v>2196678</v>
      </c>
      <c r="G207" s="20">
        <v>1660404.1629669475</v>
      </c>
      <c r="H207" s="20">
        <v>1005547.9504540493</v>
      </c>
      <c r="I207" s="20">
        <v>1105269.863198071</v>
      </c>
      <c r="J207" s="20">
        <v>648828.9135386683</v>
      </c>
      <c r="K207" s="20">
        <v>157964.9241202102</v>
      </c>
      <c r="L207" s="20">
        <v>-318437</v>
      </c>
      <c r="M207" s="20">
        <v>23250</v>
      </c>
      <c r="N207" s="20">
        <v>22896.789867217307</v>
      </c>
      <c r="O207" s="283">
        <v>82599.721741449088</v>
      </c>
      <c r="P207" s="284">
        <v>37.596596149954067</v>
      </c>
      <c r="R207" s="20">
        <v>17440845</v>
      </c>
      <c r="S207" s="20">
        <v>5835194.8600000003</v>
      </c>
      <c r="T207" s="20">
        <v>1508321.9256810739</v>
      </c>
      <c r="U207" s="20">
        <v>7321489.0517806485</v>
      </c>
      <c r="V207" s="20">
        <v>1603956.8206737079</v>
      </c>
      <c r="W207" s="20">
        <v>1365217.1629669475</v>
      </c>
      <c r="X207" s="283">
        <v>193334.82110237703</v>
      </c>
      <c r="Y207" s="284">
        <v>87.99946340572464</v>
      </c>
      <c r="AA207" s="415">
        <v>-110735.09936092794</v>
      </c>
      <c r="AB207" s="416">
        <v>-50.402867255770566</v>
      </c>
    </row>
    <row r="208" spans="1:28" x14ac:dyDescent="0.25">
      <c r="A208" s="20">
        <v>624</v>
      </c>
      <c r="B208" s="20" t="s">
        <v>201</v>
      </c>
      <c r="C208" s="20">
        <v>8</v>
      </c>
      <c r="D208" s="20">
        <v>5187</v>
      </c>
      <c r="E208" s="20">
        <v>14157167.182317637</v>
      </c>
      <c r="F208" s="20">
        <v>7787903</v>
      </c>
      <c r="G208" s="20">
        <v>2094789.8124331869</v>
      </c>
      <c r="H208" s="20">
        <v>542140.56253478001</v>
      </c>
      <c r="I208" s="20">
        <v>2533923.8757664729</v>
      </c>
      <c r="J208" s="20">
        <v>1088255.2992366927</v>
      </c>
      <c r="K208" s="20">
        <v>484121.63172295847</v>
      </c>
      <c r="L208" s="20">
        <v>-844631</v>
      </c>
      <c r="M208" s="20">
        <v>-16000</v>
      </c>
      <c r="N208" s="20">
        <v>62670.902726689412</v>
      </c>
      <c r="O208" s="283">
        <v>-423993.09789685719</v>
      </c>
      <c r="P208" s="284">
        <v>-81.741487930760982</v>
      </c>
      <c r="R208" s="20">
        <v>31309150.389999997</v>
      </c>
      <c r="S208" s="20">
        <v>18851977.802499998</v>
      </c>
      <c r="T208" s="20">
        <v>813210.84380217001</v>
      </c>
      <c r="U208" s="20">
        <v>8242591.0801244788</v>
      </c>
      <c r="V208" s="20">
        <v>2422956.8799958965</v>
      </c>
      <c r="W208" s="20">
        <v>1234158.8124331869</v>
      </c>
      <c r="X208" s="283">
        <v>255745.02885573357</v>
      </c>
      <c r="Y208" s="284">
        <v>49.304998815448926</v>
      </c>
      <c r="AA208" s="415">
        <v>-679738.12675259076</v>
      </c>
      <c r="AB208" s="416">
        <v>-131.04648674620989</v>
      </c>
    </row>
    <row r="209" spans="1:28" x14ac:dyDescent="0.25">
      <c r="A209" s="20">
        <v>625</v>
      </c>
      <c r="B209" s="20" t="s">
        <v>202</v>
      </c>
      <c r="C209" s="20">
        <v>17</v>
      </c>
      <c r="D209" s="20">
        <v>3146</v>
      </c>
      <c r="E209" s="20">
        <v>10676585.844531968</v>
      </c>
      <c r="F209" s="20">
        <v>3874047</v>
      </c>
      <c r="G209" s="20">
        <v>1582021.1703160708</v>
      </c>
      <c r="H209" s="20">
        <v>389592.33010938659</v>
      </c>
      <c r="I209" s="20">
        <v>2555382.7236219253</v>
      </c>
      <c r="J209" s="20">
        <v>736817.62093202025</v>
      </c>
      <c r="K209" s="20">
        <v>745832.1767922875</v>
      </c>
      <c r="L209" s="20">
        <v>382319</v>
      </c>
      <c r="M209" s="20">
        <v>313000</v>
      </c>
      <c r="N209" s="20">
        <v>30867.136337872696</v>
      </c>
      <c r="O209" s="283">
        <v>-66706.686422405764</v>
      </c>
      <c r="P209" s="284">
        <v>-21.203651119645826</v>
      </c>
      <c r="R209" s="20">
        <v>22521960</v>
      </c>
      <c r="S209" s="20">
        <v>9262120.2924999986</v>
      </c>
      <c r="T209" s="20">
        <v>584388.49516407994</v>
      </c>
      <c r="U209" s="20">
        <v>8865939.8695913795</v>
      </c>
      <c r="V209" s="20">
        <v>1792219.6263354453</v>
      </c>
      <c r="W209" s="20">
        <v>2277340.1703160708</v>
      </c>
      <c r="X209" s="283">
        <v>260048.45390697196</v>
      </c>
      <c r="Y209" s="284">
        <v>82.660029849641433</v>
      </c>
      <c r="AA209" s="415">
        <v>-326755.14032937773</v>
      </c>
      <c r="AB209" s="416">
        <v>-103.86368096928726</v>
      </c>
    </row>
    <row r="210" spans="1:28" x14ac:dyDescent="0.25">
      <c r="A210" s="20">
        <v>626</v>
      </c>
      <c r="B210" s="20" t="s">
        <v>203</v>
      </c>
      <c r="C210" s="20">
        <v>17</v>
      </c>
      <c r="D210" s="20">
        <v>5248</v>
      </c>
      <c r="E210" s="20">
        <v>15927764.728541188</v>
      </c>
      <c r="F210" s="20">
        <v>6927949</v>
      </c>
      <c r="G210" s="20">
        <v>1227060.7111637865</v>
      </c>
      <c r="H210" s="20">
        <v>2687552.0879217912</v>
      </c>
      <c r="I210" s="20">
        <v>1865173.5422157501</v>
      </c>
      <c r="J210" s="20">
        <v>1311179.891433412</v>
      </c>
      <c r="K210" s="20">
        <v>-213000.23279218574</v>
      </c>
      <c r="L210" s="20">
        <v>-291209</v>
      </c>
      <c r="M210" s="20">
        <v>71000</v>
      </c>
      <c r="N210" s="20">
        <v>54727.426041038292</v>
      </c>
      <c r="O210" s="283">
        <v>-2287331.3025575951</v>
      </c>
      <c r="P210" s="284">
        <v>-435.848190273932</v>
      </c>
      <c r="R210" s="20">
        <v>42086348</v>
      </c>
      <c r="S210" s="20">
        <v>15482599.294999998</v>
      </c>
      <c r="T210" s="20">
        <v>4031328.1318826871</v>
      </c>
      <c r="U210" s="20">
        <v>15597289.552447708</v>
      </c>
      <c r="V210" s="20">
        <v>3230712.2410644023</v>
      </c>
      <c r="W210" s="20">
        <v>1006851.7111637865</v>
      </c>
      <c r="X210" s="283">
        <v>-2737567.0684414208</v>
      </c>
      <c r="Y210" s="284">
        <v>-521.64006639508784</v>
      </c>
      <c r="AA210" s="415">
        <v>450235.76588382572</v>
      </c>
      <c r="AB210" s="416">
        <v>85.791876121155809</v>
      </c>
    </row>
    <row r="211" spans="1:28" x14ac:dyDescent="0.25">
      <c r="A211" s="20">
        <v>630</v>
      </c>
      <c r="B211" s="20" t="s">
        <v>204</v>
      </c>
      <c r="C211" s="20">
        <v>17</v>
      </c>
      <c r="D211" s="20">
        <v>1557</v>
      </c>
      <c r="E211" s="20">
        <v>4819468.245705273</v>
      </c>
      <c r="F211" s="20">
        <v>1501398</v>
      </c>
      <c r="G211" s="20">
        <v>466006.51017332938</v>
      </c>
      <c r="H211" s="20">
        <v>350443.84210290964</v>
      </c>
      <c r="I211" s="20">
        <v>2486284.3905062447</v>
      </c>
      <c r="J211" s="20">
        <v>359404.78273940727</v>
      </c>
      <c r="K211" s="20">
        <v>-111761.14421285779</v>
      </c>
      <c r="L211" s="20">
        <v>-96390</v>
      </c>
      <c r="M211" s="20">
        <v>7780</v>
      </c>
      <c r="N211" s="20">
        <v>13452.792807683029</v>
      </c>
      <c r="O211" s="283">
        <v>157150.92841144372</v>
      </c>
      <c r="P211" s="284">
        <v>100.93187438114562</v>
      </c>
      <c r="R211" s="20">
        <v>10977220</v>
      </c>
      <c r="S211" s="20">
        <v>3759352.4275000002</v>
      </c>
      <c r="T211" s="20">
        <v>525665.76315436442</v>
      </c>
      <c r="U211" s="20">
        <v>5221925.8646982051</v>
      </c>
      <c r="V211" s="20">
        <v>923698.98609157512</v>
      </c>
      <c r="W211" s="20">
        <v>377396.51017332938</v>
      </c>
      <c r="X211" s="283">
        <v>-169180.44838252664</v>
      </c>
      <c r="Y211" s="284">
        <v>-108.65796299455789</v>
      </c>
      <c r="AA211" s="415">
        <v>326331.37679397035</v>
      </c>
      <c r="AB211" s="416">
        <v>209.5898373757035</v>
      </c>
    </row>
    <row r="212" spans="1:28" x14ac:dyDescent="0.25">
      <c r="A212" s="20">
        <v>631</v>
      </c>
      <c r="B212" s="20" t="s">
        <v>205</v>
      </c>
      <c r="C212" s="20">
        <v>2</v>
      </c>
      <c r="D212" s="20">
        <v>2028</v>
      </c>
      <c r="E212" s="20">
        <v>4897726.8059520321</v>
      </c>
      <c r="F212" s="20">
        <v>3185120</v>
      </c>
      <c r="G212" s="20">
        <v>819906.06461087731</v>
      </c>
      <c r="H212" s="20">
        <v>184858.45468520321</v>
      </c>
      <c r="I212" s="20">
        <v>585918.01175971364</v>
      </c>
      <c r="J212" s="20">
        <v>479670.34486083617</v>
      </c>
      <c r="K212" s="20">
        <v>13330.789728544109</v>
      </c>
      <c r="L212" s="20">
        <v>-469114</v>
      </c>
      <c r="M212" s="20">
        <v>-3030</v>
      </c>
      <c r="N212" s="20">
        <v>22224.155186496533</v>
      </c>
      <c r="O212" s="283">
        <v>-78842.985120361671</v>
      </c>
      <c r="P212" s="284">
        <v>-38.877211597811474</v>
      </c>
      <c r="R212" s="20">
        <v>11812607.24</v>
      </c>
      <c r="S212" s="20">
        <v>7112323.6875</v>
      </c>
      <c r="T212" s="20">
        <v>277287.68202780484</v>
      </c>
      <c r="U212" s="20">
        <v>3028577.7244507722</v>
      </c>
      <c r="V212" s="20">
        <v>1126798.0296279367</v>
      </c>
      <c r="W212" s="20">
        <v>347762.06461087731</v>
      </c>
      <c r="X212" s="283">
        <v>80141.948217390105</v>
      </c>
      <c r="Y212" s="284">
        <v>39.517725945458629</v>
      </c>
      <c r="AA212" s="415">
        <v>-158984.93333775178</v>
      </c>
      <c r="AB212" s="416">
        <v>-78.394937543270103</v>
      </c>
    </row>
    <row r="213" spans="1:28" x14ac:dyDescent="0.25">
      <c r="A213" s="20">
        <v>635</v>
      </c>
      <c r="B213" s="20" t="s">
        <v>206</v>
      </c>
      <c r="C213" s="20">
        <v>6</v>
      </c>
      <c r="D213" s="20">
        <v>6499</v>
      </c>
      <c r="E213" s="20">
        <v>16508562.185198501</v>
      </c>
      <c r="F213" s="20">
        <v>8975033</v>
      </c>
      <c r="G213" s="20">
        <v>2179967.0728295036</v>
      </c>
      <c r="H213" s="20">
        <v>777503.36591375351</v>
      </c>
      <c r="I213" s="20">
        <v>3113437.8831997639</v>
      </c>
      <c r="J213" s="20">
        <v>1584289.3998895301</v>
      </c>
      <c r="K213" s="20">
        <v>-96648.393229729059</v>
      </c>
      <c r="L213" s="20">
        <v>-692273</v>
      </c>
      <c r="M213" s="20">
        <v>-66100</v>
      </c>
      <c r="N213" s="20">
        <v>63673.450530348637</v>
      </c>
      <c r="O213" s="283">
        <v>-669679.40606532805</v>
      </c>
      <c r="P213" s="284">
        <v>-103.04345377216926</v>
      </c>
      <c r="R213" s="20">
        <v>41746502.880000003</v>
      </c>
      <c r="S213" s="20">
        <v>20102754.965</v>
      </c>
      <c r="T213" s="20">
        <v>1166255.0488706303</v>
      </c>
      <c r="U213" s="20">
        <v>14251254.06488861</v>
      </c>
      <c r="V213" s="20">
        <v>3963735.1496276706</v>
      </c>
      <c r="W213" s="20">
        <v>1421594.0728295036</v>
      </c>
      <c r="X213" s="283">
        <v>-840909.57878359407</v>
      </c>
      <c r="Y213" s="284">
        <v>-129.39061067604155</v>
      </c>
      <c r="AA213" s="415">
        <v>171230.17271826603</v>
      </c>
      <c r="AB213" s="416">
        <v>26.347156903872293</v>
      </c>
    </row>
    <row r="214" spans="1:28" x14ac:dyDescent="0.25">
      <c r="A214" s="20">
        <v>636</v>
      </c>
      <c r="B214" s="20" t="s">
        <v>207</v>
      </c>
      <c r="C214" s="20">
        <v>2</v>
      </c>
      <c r="D214" s="20">
        <v>8333</v>
      </c>
      <c r="E214" s="20">
        <v>22469426.528227698</v>
      </c>
      <c r="F214" s="20">
        <v>10710633</v>
      </c>
      <c r="G214" s="20">
        <v>1674609.0160578121</v>
      </c>
      <c r="H214" s="20">
        <v>1656667.3711079126</v>
      </c>
      <c r="I214" s="20">
        <v>6908597.3805259001</v>
      </c>
      <c r="J214" s="20">
        <v>1973929.950105994</v>
      </c>
      <c r="K214" s="20">
        <v>319660.96407328185</v>
      </c>
      <c r="L214" s="20">
        <v>-599894</v>
      </c>
      <c r="M214" s="20">
        <v>-78000</v>
      </c>
      <c r="N214" s="20">
        <v>79327.877913333956</v>
      </c>
      <c r="O214" s="283">
        <v>176105.03155653924</v>
      </c>
      <c r="P214" s="284">
        <v>21.133449124749699</v>
      </c>
      <c r="R214" s="20">
        <v>51018344</v>
      </c>
      <c r="S214" s="20">
        <v>24230154</v>
      </c>
      <c r="T214" s="20">
        <v>2485001.0566618689</v>
      </c>
      <c r="U214" s="20">
        <v>18385755.06186457</v>
      </c>
      <c r="V214" s="20">
        <v>5010303.427363595</v>
      </c>
      <c r="W214" s="20">
        <v>996715.01605781214</v>
      </c>
      <c r="X214" s="283">
        <v>89584.561947852373</v>
      </c>
      <c r="Y214" s="284">
        <v>10.750577456840558</v>
      </c>
      <c r="AA214" s="415">
        <v>86520.469608686864</v>
      </c>
      <c r="AB214" s="416">
        <v>10.382871667909139</v>
      </c>
    </row>
    <row r="215" spans="1:28" x14ac:dyDescent="0.25">
      <c r="A215" s="20">
        <v>638</v>
      </c>
      <c r="B215" s="20" t="s">
        <v>208</v>
      </c>
      <c r="C215" s="20">
        <v>1</v>
      </c>
      <c r="D215" s="20">
        <v>50262</v>
      </c>
      <c r="E215" s="20">
        <v>151528180.79298282</v>
      </c>
      <c r="F215" s="20">
        <v>76744390</v>
      </c>
      <c r="G215" s="20">
        <v>16143358.97608546</v>
      </c>
      <c r="H215" s="20">
        <v>22132508.755047631</v>
      </c>
      <c r="I215" s="20">
        <v>20212268.787958391</v>
      </c>
      <c r="J215" s="20">
        <v>11547645.093315838</v>
      </c>
      <c r="K215" s="20">
        <v>9368503.2575657219</v>
      </c>
      <c r="L215" s="20">
        <v>-2298801</v>
      </c>
      <c r="M215" s="20">
        <v>517000</v>
      </c>
      <c r="N215" s="20">
        <v>753484.25228628598</v>
      </c>
      <c r="O215" s="283">
        <v>3592177.3292765319</v>
      </c>
      <c r="P215" s="284">
        <v>71.46904876997597</v>
      </c>
      <c r="R215" s="20">
        <v>307779245.32999998</v>
      </c>
      <c r="S215" s="20">
        <v>201959135.9975</v>
      </c>
      <c r="T215" s="20">
        <v>33198763.132571448</v>
      </c>
      <c r="U215" s="20">
        <v>43168354.061152279</v>
      </c>
      <c r="V215" s="20">
        <v>24776400.347407643</v>
      </c>
      <c r="W215" s="20">
        <v>14361557.97608546</v>
      </c>
      <c r="X215" s="283">
        <v>9684966.1847168803</v>
      </c>
      <c r="Y215" s="284">
        <v>192.68963003296486</v>
      </c>
      <c r="AA215" s="415">
        <v>-6092788.8554403484</v>
      </c>
      <c r="AB215" s="416">
        <v>-121.2205812629889</v>
      </c>
    </row>
    <row r="216" spans="1:28" x14ac:dyDescent="0.25">
      <c r="A216" s="20">
        <v>678</v>
      </c>
      <c r="B216" s="20" t="s">
        <v>209</v>
      </c>
      <c r="C216" s="20">
        <v>17</v>
      </c>
      <c r="D216" s="20">
        <v>24811</v>
      </c>
      <c r="E216" s="20">
        <v>67964982.576106057</v>
      </c>
      <c r="F216" s="20">
        <v>35455777</v>
      </c>
      <c r="G216" s="20">
        <v>6961877.8192954287</v>
      </c>
      <c r="H216" s="20">
        <v>3517432.1581049506</v>
      </c>
      <c r="I216" s="20">
        <v>17952974.424348682</v>
      </c>
      <c r="J216" s="20">
        <v>5134068.6763605317</v>
      </c>
      <c r="K216" s="20">
        <v>395986.61782617291</v>
      </c>
      <c r="L216" s="20">
        <v>-1418377</v>
      </c>
      <c r="M216" s="20">
        <v>3235000</v>
      </c>
      <c r="N216" s="20">
        <v>280931.17457680474</v>
      </c>
      <c r="O216" s="283">
        <v>3550688.2944065183</v>
      </c>
      <c r="P216" s="284">
        <v>143.10943913612988</v>
      </c>
      <c r="R216" s="20">
        <v>162107064</v>
      </c>
      <c r="S216" s="20">
        <v>84508450</v>
      </c>
      <c r="T216" s="20">
        <v>5276148.2371574258</v>
      </c>
      <c r="U216" s="20">
        <v>55118568.078204304</v>
      </c>
      <c r="V216" s="20">
        <v>11864085.883792318</v>
      </c>
      <c r="W216" s="20">
        <v>8778500.8192954287</v>
      </c>
      <c r="X216" s="283">
        <v>3438689.0184494853</v>
      </c>
      <c r="Y216" s="284">
        <v>138.59534151986963</v>
      </c>
      <c r="AA216" s="415">
        <v>111999.27595703304</v>
      </c>
      <c r="AB216" s="416">
        <v>4.5140976162602486</v>
      </c>
    </row>
    <row r="217" spans="1:28" x14ac:dyDescent="0.25">
      <c r="A217" s="20">
        <v>680</v>
      </c>
      <c r="B217" s="20" t="s">
        <v>210</v>
      </c>
      <c r="C217" s="20">
        <v>2</v>
      </c>
      <c r="D217" s="20">
        <v>24178</v>
      </c>
      <c r="E217" s="20">
        <v>56757520.335798934</v>
      </c>
      <c r="F217" s="20">
        <v>34030868</v>
      </c>
      <c r="G217" s="20">
        <v>7389230.4927632734</v>
      </c>
      <c r="H217" s="20">
        <v>3322200.9724531863</v>
      </c>
      <c r="I217" s="20">
        <v>5849243.4602080574</v>
      </c>
      <c r="J217" s="20">
        <v>5096613.7801338397</v>
      </c>
      <c r="K217" s="20">
        <v>-1350976.0506437537</v>
      </c>
      <c r="L217" s="20">
        <v>-1703686</v>
      </c>
      <c r="M217" s="20">
        <v>1480000</v>
      </c>
      <c r="N217" s="20">
        <v>312061.14359196246</v>
      </c>
      <c r="O217" s="283">
        <v>-2331964.5372923687</v>
      </c>
      <c r="P217" s="284">
        <v>-96.449852646718867</v>
      </c>
      <c r="R217" s="20">
        <v>139805473</v>
      </c>
      <c r="S217" s="20">
        <v>88811564.00500001</v>
      </c>
      <c r="T217" s="20">
        <v>4983301.4586797794</v>
      </c>
      <c r="U217" s="20">
        <v>24601470.603347465</v>
      </c>
      <c r="V217" s="20">
        <v>11504504.98059693</v>
      </c>
      <c r="W217" s="20">
        <v>7165544.4927632734</v>
      </c>
      <c r="X217" s="283">
        <v>-2739087.4596125484</v>
      </c>
      <c r="Y217" s="284">
        <v>-113.28842168965788</v>
      </c>
      <c r="AA217" s="415">
        <v>407122.92232017964</v>
      </c>
      <c r="AB217" s="416">
        <v>16.838569042939021</v>
      </c>
    </row>
    <row r="218" spans="1:28" x14ac:dyDescent="0.25">
      <c r="A218" s="20">
        <v>681</v>
      </c>
      <c r="B218" s="20" t="s">
        <v>211</v>
      </c>
      <c r="C218" s="20">
        <v>11</v>
      </c>
      <c r="D218" s="20">
        <v>3514</v>
      </c>
      <c r="E218" s="20">
        <v>8613736.5821727291</v>
      </c>
      <c r="F218" s="20">
        <v>4377033</v>
      </c>
      <c r="G218" s="20">
        <v>1083196.9403826445</v>
      </c>
      <c r="H218" s="20">
        <v>753146.81230869226</v>
      </c>
      <c r="I218" s="20">
        <v>1535196.44248976</v>
      </c>
      <c r="J218" s="20">
        <v>938345.15513792471</v>
      </c>
      <c r="K218" s="20">
        <v>24104.675710672585</v>
      </c>
      <c r="L218" s="20">
        <v>-163137</v>
      </c>
      <c r="M218" s="20">
        <v>201900</v>
      </c>
      <c r="N218" s="20">
        <v>29952.365005724947</v>
      </c>
      <c r="O218" s="283">
        <v>166001.80886268988</v>
      </c>
      <c r="P218" s="284">
        <v>47.240127735540661</v>
      </c>
      <c r="R218" s="20">
        <v>23748508</v>
      </c>
      <c r="S218" s="20">
        <v>9417876.4199999999</v>
      </c>
      <c r="T218" s="20">
        <v>1129720.2184630383</v>
      </c>
      <c r="U218" s="20">
        <v>9819637.7179133035</v>
      </c>
      <c r="V218" s="20">
        <v>2470557.3088723179</v>
      </c>
      <c r="W218" s="20">
        <v>1121959.9403826445</v>
      </c>
      <c r="X218" s="283">
        <v>211243.60563130677</v>
      </c>
      <c r="Y218" s="284">
        <v>60.114856468783941</v>
      </c>
      <c r="AA218" s="415">
        <v>-45241.796768616885</v>
      </c>
      <c r="AB218" s="416">
        <v>-12.87472873324328</v>
      </c>
    </row>
    <row r="219" spans="1:28" x14ac:dyDescent="0.25">
      <c r="A219" s="20">
        <v>683</v>
      </c>
      <c r="B219" s="20" t="s">
        <v>212</v>
      </c>
      <c r="C219" s="20">
        <v>19</v>
      </c>
      <c r="D219" s="20">
        <v>3896</v>
      </c>
      <c r="E219" s="20">
        <v>12835254.521096766</v>
      </c>
      <c r="F219" s="20">
        <v>3316225</v>
      </c>
      <c r="G219" s="20">
        <v>943976.77679756598</v>
      </c>
      <c r="H219" s="20">
        <v>433439.93809222459</v>
      </c>
      <c r="I219" s="20">
        <v>7383156.027705607</v>
      </c>
      <c r="J219" s="20">
        <v>881434.7182660012</v>
      </c>
      <c r="K219" s="20">
        <v>-201379.62439098343</v>
      </c>
      <c r="L219" s="20">
        <v>185939</v>
      </c>
      <c r="M219" s="20">
        <v>10000</v>
      </c>
      <c r="N219" s="20">
        <v>28916.655372703666</v>
      </c>
      <c r="O219" s="283">
        <v>146453.97074635141</v>
      </c>
      <c r="P219" s="284">
        <v>37.590854914361245</v>
      </c>
      <c r="R219" s="20">
        <v>30984621</v>
      </c>
      <c r="S219" s="20">
        <v>8329595.3875000011</v>
      </c>
      <c r="T219" s="20">
        <v>650159.90713833692</v>
      </c>
      <c r="U219" s="20">
        <v>18745330.287080597</v>
      </c>
      <c r="V219" s="20">
        <v>2386817.3713087402</v>
      </c>
      <c r="W219" s="20">
        <v>1139915.7767975661</v>
      </c>
      <c r="X219" s="283">
        <v>267197.72982524335</v>
      </c>
      <c r="Y219" s="284">
        <v>68.582579523933106</v>
      </c>
      <c r="AA219" s="415">
        <v>-120743.75907889195</v>
      </c>
      <c r="AB219" s="416">
        <v>-30.991724609571854</v>
      </c>
    </row>
    <row r="220" spans="1:28" x14ac:dyDescent="0.25">
      <c r="A220" s="20">
        <v>684</v>
      </c>
      <c r="B220" s="20" t="s">
        <v>213</v>
      </c>
      <c r="C220" s="20">
        <v>4</v>
      </c>
      <c r="D220" s="20">
        <v>39360</v>
      </c>
      <c r="E220" s="20">
        <v>106769787.81287953</v>
      </c>
      <c r="F220" s="20">
        <v>68090155</v>
      </c>
      <c r="G220" s="20">
        <v>8208012.5105597358</v>
      </c>
      <c r="H220" s="20">
        <v>9298202.6050003376</v>
      </c>
      <c r="I220" s="20">
        <v>4236481.1429046141</v>
      </c>
      <c r="J220" s="20">
        <v>9996587.3600287121</v>
      </c>
      <c r="K220" s="20">
        <v>4286295.343802901</v>
      </c>
      <c r="L220" s="20">
        <v>-1941558</v>
      </c>
      <c r="M220" s="20">
        <v>2275491</v>
      </c>
      <c r="N220" s="20">
        <v>540301.70700420917</v>
      </c>
      <c r="O220" s="283">
        <v>-1779819.143579036</v>
      </c>
      <c r="P220" s="284">
        <v>-45.218982306377946</v>
      </c>
      <c r="R220" s="20">
        <v>242017730</v>
      </c>
      <c r="S220" s="20">
        <v>161164207.04999998</v>
      </c>
      <c r="T220" s="20">
        <v>13947303.907500507</v>
      </c>
      <c r="U220" s="20">
        <v>36967325.501589954</v>
      </c>
      <c r="V220" s="20">
        <v>23602561.507625792</v>
      </c>
      <c r="W220" s="20">
        <v>8541945.5105597358</v>
      </c>
      <c r="X220" s="283">
        <v>2205613.4772759676</v>
      </c>
      <c r="Y220" s="284">
        <v>56.036927776320312</v>
      </c>
      <c r="AA220" s="415">
        <v>-3985432.6208550036</v>
      </c>
      <c r="AB220" s="416">
        <v>-101.25591008269826</v>
      </c>
    </row>
    <row r="221" spans="1:28" x14ac:dyDescent="0.25">
      <c r="A221" s="20">
        <v>686</v>
      </c>
      <c r="B221" s="20" t="s">
        <v>214</v>
      </c>
      <c r="C221" s="20">
        <v>11</v>
      </c>
      <c r="D221" s="20">
        <v>3196</v>
      </c>
      <c r="E221" s="20">
        <v>8905819.042289434</v>
      </c>
      <c r="F221" s="20">
        <v>4040944</v>
      </c>
      <c r="G221" s="20">
        <v>1067810.5903396686</v>
      </c>
      <c r="H221" s="20">
        <v>497516.70503262861</v>
      </c>
      <c r="I221" s="20">
        <v>2070982.9912399887</v>
      </c>
      <c r="J221" s="20">
        <v>810177.69816569518</v>
      </c>
      <c r="K221" s="20">
        <v>-806142.76303602546</v>
      </c>
      <c r="L221" s="20">
        <v>123549</v>
      </c>
      <c r="M221" s="20">
        <v>169300</v>
      </c>
      <c r="N221" s="20">
        <v>27544.372664235492</v>
      </c>
      <c r="O221" s="283">
        <v>-904136.4478832446</v>
      </c>
      <c r="P221" s="284">
        <v>-282.89626028887506</v>
      </c>
      <c r="R221" s="20">
        <v>24825337</v>
      </c>
      <c r="S221" s="20">
        <v>8774074.3200000003</v>
      </c>
      <c r="T221" s="20">
        <v>746275.05754894298</v>
      </c>
      <c r="U221" s="20">
        <v>10234698.387637466</v>
      </c>
      <c r="V221" s="20">
        <v>2104061.8995018727</v>
      </c>
      <c r="W221" s="20">
        <v>1360659.5903396686</v>
      </c>
      <c r="X221" s="283">
        <v>-1605567.7449720502</v>
      </c>
      <c r="Y221" s="284">
        <v>-502.36788015395814</v>
      </c>
      <c r="AA221" s="415">
        <v>701431.29708880559</v>
      </c>
      <c r="AB221" s="416">
        <v>219.47161986508311</v>
      </c>
    </row>
    <row r="222" spans="1:28" x14ac:dyDescent="0.25">
      <c r="A222" s="20">
        <v>687</v>
      </c>
      <c r="B222" s="20" t="s">
        <v>215</v>
      </c>
      <c r="C222" s="20">
        <v>11</v>
      </c>
      <c r="D222" s="20">
        <v>1651</v>
      </c>
      <c r="E222" s="20">
        <v>4838856.4894673843</v>
      </c>
      <c r="F222" s="20">
        <v>1818911</v>
      </c>
      <c r="G222" s="20">
        <v>406288.61931478966</v>
      </c>
      <c r="H222" s="20">
        <v>969921.5866576205</v>
      </c>
      <c r="I222" s="20">
        <v>1185282.5218965709</v>
      </c>
      <c r="J222" s="20">
        <v>461998.36977168417</v>
      </c>
      <c r="K222" s="20">
        <v>-225671.33191919382</v>
      </c>
      <c r="L222" s="20">
        <v>45391</v>
      </c>
      <c r="M222" s="20">
        <v>250000</v>
      </c>
      <c r="N222" s="20">
        <v>14271.347944570818</v>
      </c>
      <c r="O222" s="283">
        <v>87536.624198658392</v>
      </c>
      <c r="P222" s="284">
        <v>53.020365959211624</v>
      </c>
      <c r="R222" s="20">
        <v>14816060</v>
      </c>
      <c r="S222" s="20">
        <v>3915176.7800000003</v>
      </c>
      <c r="T222" s="20">
        <v>1454882.3799864308</v>
      </c>
      <c r="U222" s="20">
        <v>7268627.6008701222</v>
      </c>
      <c r="V222" s="20">
        <v>1214219.2780455665</v>
      </c>
      <c r="W222" s="20">
        <v>701679.61931478966</v>
      </c>
      <c r="X222" s="283">
        <v>-261474.34178308956</v>
      </c>
      <c r="Y222" s="284">
        <v>-158.37331422355516</v>
      </c>
      <c r="AA222" s="415">
        <v>349010.96598174796</v>
      </c>
      <c r="AB222" s="416">
        <v>211.39368018276679</v>
      </c>
    </row>
    <row r="223" spans="1:28" x14ac:dyDescent="0.25">
      <c r="A223" s="20">
        <v>689</v>
      </c>
      <c r="B223" s="20" t="s">
        <v>216</v>
      </c>
      <c r="C223" s="20">
        <v>9</v>
      </c>
      <c r="D223" s="20">
        <v>3335</v>
      </c>
      <c r="E223" s="20">
        <v>8765821.4203929342</v>
      </c>
      <c r="F223" s="20">
        <v>4150868</v>
      </c>
      <c r="G223" s="20">
        <v>726904.49931390292</v>
      </c>
      <c r="H223" s="20">
        <v>930844.22774425603</v>
      </c>
      <c r="I223" s="20">
        <v>175689.84838098267</v>
      </c>
      <c r="J223" s="20">
        <v>798150.46428883565</v>
      </c>
      <c r="K223" s="20">
        <v>440493.67758477078</v>
      </c>
      <c r="L223" s="20">
        <v>-419979</v>
      </c>
      <c r="M223" s="20">
        <v>17800</v>
      </c>
      <c r="N223" s="20">
        <v>36171.62131837495</v>
      </c>
      <c r="O223" s="283">
        <v>-1908878.0817618109</v>
      </c>
      <c r="P223" s="284">
        <v>-572.37723591058796</v>
      </c>
      <c r="R223" s="20">
        <v>24325166</v>
      </c>
      <c r="S223" s="20">
        <v>10227725.6</v>
      </c>
      <c r="T223" s="20">
        <v>1396266.341616384</v>
      </c>
      <c r="U223" s="20">
        <v>8735453.888602782</v>
      </c>
      <c r="V223" s="20">
        <v>1981489.9600020712</v>
      </c>
      <c r="W223" s="20">
        <v>324725.49931390292</v>
      </c>
      <c r="X223" s="283">
        <v>-1659504.7104648612</v>
      </c>
      <c r="Y223" s="284">
        <v>-497.60261183354163</v>
      </c>
      <c r="AA223" s="415">
        <v>-249373.37129694968</v>
      </c>
      <c r="AB223" s="416">
        <v>-74.774624077046383</v>
      </c>
    </row>
    <row r="224" spans="1:28" x14ac:dyDescent="0.25">
      <c r="A224" s="20">
        <v>691</v>
      </c>
      <c r="B224" s="20" t="s">
        <v>217</v>
      </c>
      <c r="C224" s="20">
        <v>17</v>
      </c>
      <c r="D224" s="20">
        <v>2743</v>
      </c>
      <c r="E224" s="20">
        <v>7678517.3166932259</v>
      </c>
      <c r="F224" s="20">
        <v>3396952</v>
      </c>
      <c r="G224" s="20">
        <v>556233.55783624877</v>
      </c>
      <c r="H224" s="20">
        <v>235207.0822729168</v>
      </c>
      <c r="I224" s="20">
        <v>3252524.8863316365</v>
      </c>
      <c r="J224" s="20">
        <v>684319.40366855473</v>
      </c>
      <c r="K224" s="20">
        <v>-136551.92072245374</v>
      </c>
      <c r="L224" s="20">
        <v>-151537</v>
      </c>
      <c r="M224" s="20">
        <v>-683000</v>
      </c>
      <c r="N224" s="20">
        <v>20995.50026968051</v>
      </c>
      <c r="O224" s="283">
        <v>-503373.80703664292</v>
      </c>
      <c r="P224" s="284">
        <v>-183.51214255801784</v>
      </c>
      <c r="R224" s="20">
        <v>19632000</v>
      </c>
      <c r="S224" s="20">
        <v>7076757.3250000002</v>
      </c>
      <c r="T224" s="20">
        <v>352810.6234093752</v>
      </c>
      <c r="U224" s="20">
        <v>9706353.5068316236</v>
      </c>
      <c r="V224" s="20">
        <v>1821527.6389746857</v>
      </c>
      <c r="W224" s="20">
        <v>-278303.44216375123</v>
      </c>
      <c r="X224" s="283">
        <v>-952854.34794806689</v>
      </c>
      <c r="Y224" s="284">
        <v>-347.37672181847137</v>
      </c>
      <c r="AA224" s="415">
        <v>449480.54091142397</v>
      </c>
      <c r="AB224" s="416">
        <v>163.8645792604535</v>
      </c>
    </row>
    <row r="225" spans="1:28" x14ac:dyDescent="0.25">
      <c r="A225" s="20">
        <v>694</v>
      </c>
      <c r="B225" s="20" t="s">
        <v>218</v>
      </c>
      <c r="C225" s="20">
        <v>5</v>
      </c>
      <c r="D225" s="20">
        <v>28736</v>
      </c>
      <c r="E225" s="20">
        <v>64208680.422780618</v>
      </c>
      <c r="F225" s="20">
        <v>43062483</v>
      </c>
      <c r="G225" s="20">
        <v>9413135.0126093999</v>
      </c>
      <c r="H225" s="20">
        <v>4640894.7553345766</v>
      </c>
      <c r="I225" s="20">
        <v>6669670.4754255172</v>
      </c>
      <c r="J225" s="20">
        <v>6256750.4561354378</v>
      </c>
      <c r="K225" s="20">
        <v>-452552.84834930964</v>
      </c>
      <c r="L225" s="20">
        <v>-847776</v>
      </c>
      <c r="M225" s="20">
        <v>786600</v>
      </c>
      <c r="N225" s="20">
        <v>359840.86321929202</v>
      </c>
      <c r="O225" s="283">
        <v>5680365.2915943116</v>
      </c>
      <c r="P225" s="284">
        <v>197.67418191795349</v>
      </c>
      <c r="R225" s="20">
        <v>158535400</v>
      </c>
      <c r="S225" s="20">
        <v>105825642.43499999</v>
      </c>
      <c r="T225" s="20">
        <v>6961342.133001864</v>
      </c>
      <c r="U225" s="20">
        <v>29341923.445663981</v>
      </c>
      <c r="V225" s="20">
        <v>14075556.48979036</v>
      </c>
      <c r="W225" s="20">
        <v>9351959.0126093999</v>
      </c>
      <c r="X225" s="283">
        <v>7021023.5160655677</v>
      </c>
      <c r="Y225" s="284">
        <v>244.32849095439755</v>
      </c>
      <c r="AA225" s="415">
        <v>-1340658.2244712561</v>
      </c>
      <c r="AB225" s="416">
        <v>-46.654309036444047</v>
      </c>
    </row>
    <row r="226" spans="1:28" x14ac:dyDescent="0.25">
      <c r="A226" s="20">
        <v>697</v>
      </c>
      <c r="B226" s="20" t="s">
        <v>219</v>
      </c>
      <c r="C226" s="20">
        <v>18</v>
      </c>
      <c r="D226" s="20">
        <v>1288</v>
      </c>
      <c r="E226" s="20">
        <v>4349316.4772605235</v>
      </c>
      <c r="F226" s="20">
        <v>1610569</v>
      </c>
      <c r="G226" s="20">
        <v>806963.74123892863</v>
      </c>
      <c r="H226" s="20">
        <v>293352.4233083374</v>
      </c>
      <c r="I226" s="20">
        <v>837719.82402785169</v>
      </c>
      <c r="J226" s="20">
        <v>371030.75242673839</v>
      </c>
      <c r="K226" s="20">
        <v>-79936.050435557263</v>
      </c>
      <c r="L226" s="20">
        <v>-246955</v>
      </c>
      <c r="M226" s="20">
        <v>-26000</v>
      </c>
      <c r="N226" s="20">
        <v>11937.813360541466</v>
      </c>
      <c r="O226" s="283">
        <v>-770633.97333368333</v>
      </c>
      <c r="P226" s="284">
        <v>-598.31830227770445</v>
      </c>
      <c r="R226" s="20">
        <v>11941053.680430517</v>
      </c>
      <c r="S226" s="20">
        <v>3623058.2149999999</v>
      </c>
      <c r="T226" s="20">
        <v>440028.63496250607</v>
      </c>
      <c r="U226" s="20">
        <v>5569689.1144748786</v>
      </c>
      <c r="V226" s="20">
        <v>941146.39045395679</v>
      </c>
      <c r="W226" s="20">
        <v>534008.74123892863</v>
      </c>
      <c r="X226" s="283">
        <v>-833122.58430024609</v>
      </c>
      <c r="Y226" s="284">
        <v>-646.83430458093642</v>
      </c>
      <c r="AA226" s="415">
        <v>62488.610966562759</v>
      </c>
      <c r="AB226" s="416">
        <v>48.516002303231957</v>
      </c>
    </row>
    <row r="227" spans="1:28" x14ac:dyDescent="0.25">
      <c r="A227" s="20">
        <v>698</v>
      </c>
      <c r="B227" s="20" t="s">
        <v>220</v>
      </c>
      <c r="C227" s="20">
        <v>19</v>
      </c>
      <c r="D227" s="20">
        <v>62922</v>
      </c>
      <c r="E227" s="20">
        <v>166627903.81532007</v>
      </c>
      <c r="F227" s="20">
        <v>99042485</v>
      </c>
      <c r="G227" s="20">
        <v>30670843.56140678</v>
      </c>
      <c r="H227" s="20">
        <v>6329857.8760634791</v>
      </c>
      <c r="I227" s="20">
        <v>30226274.635261524</v>
      </c>
      <c r="J227" s="20">
        <v>14120830.979888726</v>
      </c>
      <c r="K227" s="20">
        <v>-14309202.374709215</v>
      </c>
      <c r="L227" s="20">
        <v>-4352919</v>
      </c>
      <c r="M227" s="20">
        <v>10044951</v>
      </c>
      <c r="N227" s="20">
        <v>714874.04680160829</v>
      </c>
      <c r="O227" s="283">
        <v>5860091.9093928337</v>
      </c>
      <c r="P227" s="284">
        <v>93.132638971946761</v>
      </c>
      <c r="R227" s="20">
        <v>390273721</v>
      </c>
      <c r="S227" s="20">
        <v>225175215.495</v>
      </c>
      <c r="T227" s="20">
        <v>9494786.8140952196</v>
      </c>
      <c r="U227" s="20">
        <v>83723611.532032117</v>
      </c>
      <c r="V227" s="20">
        <v>32326484.297775865</v>
      </c>
      <c r="W227" s="20">
        <v>36362875.561406776</v>
      </c>
      <c r="X227" s="283">
        <v>-3190747.2996900082</v>
      </c>
      <c r="Y227" s="284">
        <v>-50.709565806713201</v>
      </c>
      <c r="AA227" s="415">
        <v>9050839.2090828419</v>
      </c>
      <c r="AB227" s="416">
        <v>143.84220477865995</v>
      </c>
    </row>
    <row r="228" spans="1:28" x14ac:dyDescent="0.25">
      <c r="A228" s="20">
        <v>700</v>
      </c>
      <c r="B228" s="20" t="s">
        <v>221</v>
      </c>
      <c r="C228" s="20">
        <v>9</v>
      </c>
      <c r="D228" s="20">
        <v>5099</v>
      </c>
      <c r="E228" s="20">
        <v>12749425.665947445</v>
      </c>
      <c r="F228" s="20">
        <v>7017220</v>
      </c>
      <c r="G228" s="20">
        <v>1725824.0836670015</v>
      </c>
      <c r="H228" s="20">
        <v>1302749.1981603582</v>
      </c>
      <c r="I228" s="20">
        <v>741137.55601031263</v>
      </c>
      <c r="J228" s="20">
        <v>1191105.9416141508</v>
      </c>
      <c r="K228" s="20">
        <v>1171489.2805084686</v>
      </c>
      <c r="L228" s="20">
        <v>-1098005</v>
      </c>
      <c r="M228" s="20">
        <v>-163300</v>
      </c>
      <c r="N228" s="20">
        <v>60651.457704800305</v>
      </c>
      <c r="O228" s="283">
        <v>-800553.14828235283</v>
      </c>
      <c r="P228" s="284">
        <v>-157.00199024952988</v>
      </c>
      <c r="R228" s="20">
        <v>33039945</v>
      </c>
      <c r="S228" s="20">
        <v>17335738.009999998</v>
      </c>
      <c r="T228" s="20">
        <v>1954123.7972405374</v>
      </c>
      <c r="U228" s="20">
        <v>10785322.447456043</v>
      </c>
      <c r="V228" s="20">
        <v>2796241.4149058987</v>
      </c>
      <c r="W228" s="20">
        <v>464519.08366700145</v>
      </c>
      <c r="X228" s="283">
        <v>295999.75326947868</v>
      </c>
      <c r="Y228" s="284">
        <v>58.050549768479833</v>
      </c>
      <c r="AA228" s="415">
        <v>-1096552.9015518315</v>
      </c>
      <c r="AB228" s="416">
        <v>-215.05254001800972</v>
      </c>
    </row>
    <row r="229" spans="1:28" x14ac:dyDescent="0.25">
      <c r="A229" s="20">
        <v>702</v>
      </c>
      <c r="B229" s="20" t="s">
        <v>222</v>
      </c>
      <c r="C229" s="20">
        <v>6</v>
      </c>
      <c r="D229" s="20">
        <v>4398</v>
      </c>
      <c r="E229" s="20">
        <v>9864971.5775872879</v>
      </c>
      <c r="F229" s="20">
        <v>6037716</v>
      </c>
      <c r="G229" s="20">
        <v>1522278.5062990873</v>
      </c>
      <c r="H229" s="20">
        <v>1087307.5894477936</v>
      </c>
      <c r="I229" s="20">
        <v>1308777.7070586639</v>
      </c>
      <c r="J229" s="20">
        <v>1147722.9856908536</v>
      </c>
      <c r="K229" s="20">
        <v>-537560.18366390443</v>
      </c>
      <c r="L229" s="20">
        <v>-834863</v>
      </c>
      <c r="M229" s="20">
        <v>-151650</v>
      </c>
      <c r="N229" s="20">
        <v>42811.468995102805</v>
      </c>
      <c r="O229" s="283">
        <v>-242430.50375968777</v>
      </c>
      <c r="P229" s="284">
        <v>-55.122897626122729</v>
      </c>
      <c r="R229" s="20">
        <v>30853611</v>
      </c>
      <c r="S229" s="20">
        <v>13237276.220000001</v>
      </c>
      <c r="T229" s="20">
        <v>1630961.3841716903</v>
      </c>
      <c r="U229" s="20">
        <v>11706753.036290171</v>
      </c>
      <c r="V229" s="20">
        <v>2910059.47804663</v>
      </c>
      <c r="W229" s="20">
        <v>535765.50629908731</v>
      </c>
      <c r="X229" s="283">
        <v>-832795.37519242242</v>
      </c>
      <c r="Y229" s="284">
        <v>-189.35774788367951</v>
      </c>
      <c r="AA229" s="415">
        <v>590364.87143273465</v>
      </c>
      <c r="AB229" s="416">
        <v>134.23485025755676</v>
      </c>
    </row>
    <row r="230" spans="1:28" x14ac:dyDescent="0.25">
      <c r="A230" s="20">
        <v>704</v>
      </c>
      <c r="B230" s="20" t="s">
        <v>223</v>
      </c>
      <c r="C230" s="20">
        <v>2</v>
      </c>
      <c r="D230" s="20">
        <v>6251</v>
      </c>
      <c r="E230" s="20">
        <v>15023760.32018248</v>
      </c>
      <c r="F230" s="20">
        <v>8800900</v>
      </c>
      <c r="G230" s="20">
        <v>1114518.2832239198</v>
      </c>
      <c r="H230" s="20">
        <v>813939.63652907556</v>
      </c>
      <c r="I230" s="20">
        <v>3437363.8833209001</v>
      </c>
      <c r="J230" s="20">
        <v>1262821.4175583923</v>
      </c>
      <c r="K230" s="20">
        <v>896989.90427374199</v>
      </c>
      <c r="L230" s="20">
        <v>-1188832</v>
      </c>
      <c r="M230" s="20">
        <v>-9000</v>
      </c>
      <c r="N230" s="20">
        <v>80266.58724074006</v>
      </c>
      <c r="O230" s="283">
        <v>185207.39196429029</v>
      </c>
      <c r="P230" s="284">
        <v>29.628442163540281</v>
      </c>
      <c r="R230" s="20">
        <v>31243265</v>
      </c>
      <c r="S230" s="20">
        <v>22911567.109999999</v>
      </c>
      <c r="T230" s="20">
        <v>1220909.4547936134</v>
      </c>
      <c r="U230" s="20">
        <v>4853930.3650979279</v>
      </c>
      <c r="V230" s="20">
        <v>2855191.3678550036</v>
      </c>
      <c r="W230" s="20">
        <v>-83313.716776080197</v>
      </c>
      <c r="X230" s="283">
        <v>515019.58097046614</v>
      </c>
      <c r="Y230" s="284">
        <v>82.38995056318447</v>
      </c>
      <c r="AA230" s="415">
        <v>-329812.18900617585</v>
      </c>
      <c r="AB230" s="416">
        <v>-52.761508399644192</v>
      </c>
    </row>
    <row r="231" spans="1:28" x14ac:dyDescent="0.25">
      <c r="A231" s="20">
        <v>707</v>
      </c>
      <c r="B231" s="20" t="s">
        <v>224</v>
      </c>
      <c r="C231" s="20">
        <v>12</v>
      </c>
      <c r="D231" s="20">
        <v>2181</v>
      </c>
      <c r="E231" s="20">
        <v>5048847.5436539948</v>
      </c>
      <c r="F231" s="20">
        <v>2178816</v>
      </c>
      <c r="G231" s="20">
        <v>593866.83814232203</v>
      </c>
      <c r="H231" s="20">
        <v>320815.43347363424</v>
      </c>
      <c r="I231" s="20">
        <v>1378525.1234291731</v>
      </c>
      <c r="J231" s="20">
        <v>588967.44352385739</v>
      </c>
      <c r="K231" s="20">
        <v>-204621.66453788581</v>
      </c>
      <c r="L231" s="20">
        <v>-528502</v>
      </c>
      <c r="M231" s="20">
        <v>118350</v>
      </c>
      <c r="N231" s="20">
        <v>15601.252392249909</v>
      </c>
      <c r="O231" s="283">
        <v>-587029.11723064352</v>
      </c>
      <c r="P231" s="284">
        <v>-269.15594554362383</v>
      </c>
      <c r="R231" s="20">
        <v>16120022</v>
      </c>
      <c r="S231" s="20">
        <v>4840171.68</v>
      </c>
      <c r="T231" s="20">
        <v>481223.15021045133</v>
      </c>
      <c r="U231" s="20">
        <v>8399483.3756218441</v>
      </c>
      <c r="V231" s="20">
        <v>1628904.1950334555</v>
      </c>
      <c r="W231" s="20">
        <v>183714.83814232203</v>
      </c>
      <c r="X231" s="283">
        <v>-586524.76099192724</v>
      </c>
      <c r="Y231" s="284">
        <v>-268.92469554879744</v>
      </c>
      <c r="AA231" s="415">
        <v>-504.35623871628195</v>
      </c>
      <c r="AB231" s="416">
        <v>-0.23124999482635578</v>
      </c>
    </row>
    <row r="232" spans="1:28" x14ac:dyDescent="0.25">
      <c r="A232" s="20">
        <v>710</v>
      </c>
      <c r="B232" s="20" t="s">
        <v>225</v>
      </c>
      <c r="C232" s="20">
        <v>1</v>
      </c>
      <c r="D232" s="20">
        <v>27592</v>
      </c>
      <c r="E232" s="20">
        <v>72163806.084089309</v>
      </c>
      <c r="F232" s="20">
        <v>45895911</v>
      </c>
      <c r="G232" s="20">
        <v>10925156.48213375</v>
      </c>
      <c r="H232" s="20">
        <v>2365856.7404461377</v>
      </c>
      <c r="I232" s="20">
        <v>14013869.007210195</v>
      </c>
      <c r="J232" s="20">
        <v>6669792.6993789729</v>
      </c>
      <c r="K232" s="20">
        <v>-5943952.9958457304</v>
      </c>
      <c r="L232" s="20">
        <v>-982980</v>
      </c>
      <c r="M232" s="20">
        <v>974700</v>
      </c>
      <c r="N232" s="20">
        <v>313346.04662578501</v>
      </c>
      <c r="O232" s="283">
        <v>2067892.8958597779</v>
      </c>
      <c r="P232" s="284">
        <v>74.945378945338433</v>
      </c>
      <c r="R232" s="20">
        <v>179520440</v>
      </c>
      <c r="S232" s="20">
        <v>101387176.64</v>
      </c>
      <c r="T232" s="20">
        <v>3548785.1106692064</v>
      </c>
      <c r="U232" s="20">
        <v>47540149.854142442</v>
      </c>
      <c r="V232" s="20">
        <v>15790207.10496591</v>
      </c>
      <c r="W232" s="20">
        <v>10916876.48213375</v>
      </c>
      <c r="X232" s="283">
        <v>-337244.80808866024</v>
      </c>
      <c r="Y232" s="284">
        <v>-12.222557556127146</v>
      </c>
      <c r="AA232" s="415">
        <v>2405137.7039484382</v>
      </c>
      <c r="AB232" s="416">
        <v>87.167936501465576</v>
      </c>
    </row>
    <row r="233" spans="1:28" x14ac:dyDescent="0.25">
      <c r="A233" s="20">
        <v>729</v>
      </c>
      <c r="B233" s="20" t="s">
        <v>226</v>
      </c>
      <c r="C233" s="20">
        <v>13</v>
      </c>
      <c r="D233" s="20">
        <v>9415</v>
      </c>
      <c r="E233" s="20">
        <v>23829244.270096794</v>
      </c>
      <c r="F233" s="20">
        <v>11419662</v>
      </c>
      <c r="G233" s="20">
        <v>2225826.8326730081</v>
      </c>
      <c r="H233" s="20">
        <v>1431824.2689036666</v>
      </c>
      <c r="I233" s="20">
        <v>5931972.7900642492</v>
      </c>
      <c r="J233" s="20">
        <v>2293025.5159296016</v>
      </c>
      <c r="K233" s="20">
        <v>479187.26289667934</v>
      </c>
      <c r="L233" s="20">
        <v>-60232</v>
      </c>
      <c r="M233" s="20">
        <v>-45350</v>
      </c>
      <c r="N233" s="20">
        <v>81696.493971366406</v>
      </c>
      <c r="O233" s="283">
        <v>-71631.10565822199</v>
      </c>
      <c r="P233" s="284">
        <v>-7.6081896609901207</v>
      </c>
      <c r="R233" s="20">
        <v>62260540</v>
      </c>
      <c r="S233" s="20">
        <v>25480010.805</v>
      </c>
      <c r="T233" s="20">
        <v>2147736.4033555002</v>
      </c>
      <c r="U233" s="20">
        <v>26900454.24513099</v>
      </c>
      <c r="V233" s="20">
        <v>5987461.7516108369</v>
      </c>
      <c r="W233" s="20">
        <v>2120244.8326730081</v>
      </c>
      <c r="X233" s="283">
        <v>375368.03777033091</v>
      </c>
      <c r="Y233" s="284">
        <v>39.869148993131269</v>
      </c>
      <c r="AA233" s="415">
        <v>-446999.1434285529</v>
      </c>
      <c r="AB233" s="416">
        <v>-47.47733865412139</v>
      </c>
    </row>
    <row r="234" spans="1:28" x14ac:dyDescent="0.25">
      <c r="A234" s="20">
        <v>732</v>
      </c>
      <c r="B234" s="20" t="s">
        <v>227</v>
      </c>
      <c r="C234" s="20">
        <v>19</v>
      </c>
      <c r="D234" s="20">
        <v>3491</v>
      </c>
      <c r="E234" s="20">
        <v>10494028.845790695</v>
      </c>
      <c r="F234" s="20">
        <v>3615097</v>
      </c>
      <c r="G234" s="20">
        <v>1212799.5066024391</v>
      </c>
      <c r="H234" s="20">
        <v>704003.78919193416</v>
      </c>
      <c r="I234" s="20">
        <v>4098437.0750221652</v>
      </c>
      <c r="J234" s="20">
        <v>907546.26507746917</v>
      </c>
      <c r="K234" s="20">
        <v>-578079.58501622139</v>
      </c>
      <c r="L234" s="20">
        <v>-39012</v>
      </c>
      <c r="M234" s="20">
        <v>-265000</v>
      </c>
      <c r="N234" s="20">
        <v>30895.422223989382</v>
      </c>
      <c r="O234" s="283">
        <v>-807341.37268891931</v>
      </c>
      <c r="P234" s="284">
        <v>-231.2636415608477</v>
      </c>
      <c r="R234" s="20">
        <v>32095292</v>
      </c>
      <c r="S234" s="20">
        <v>8851080.5675000008</v>
      </c>
      <c r="T234" s="20">
        <v>1056005.6837879012</v>
      </c>
      <c r="U234" s="20">
        <v>18620088.494398043</v>
      </c>
      <c r="V234" s="20">
        <v>2395309.9336132142</v>
      </c>
      <c r="W234" s="20">
        <v>908787.5066024391</v>
      </c>
      <c r="X234" s="283">
        <v>-264019.81409840286</v>
      </c>
      <c r="Y234" s="284">
        <v>-75.628706416042064</v>
      </c>
      <c r="AA234" s="415">
        <v>-543321.55859051645</v>
      </c>
      <c r="AB234" s="416">
        <v>-155.63493514480564</v>
      </c>
    </row>
    <row r="235" spans="1:28" x14ac:dyDescent="0.25">
      <c r="A235" s="20">
        <v>734</v>
      </c>
      <c r="B235" s="20" t="s">
        <v>228</v>
      </c>
      <c r="C235" s="20">
        <v>2</v>
      </c>
      <c r="D235" s="20">
        <v>52321</v>
      </c>
      <c r="E235" s="20">
        <v>128357835.75263184</v>
      </c>
      <c r="F235" s="20">
        <v>69711205</v>
      </c>
      <c r="G235" s="20">
        <v>13835780.897670602</v>
      </c>
      <c r="H235" s="20">
        <v>6760182.7188885761</v>
      </c>
      <c r="I235" s="20">
        <v>23141197.43112345</v>
      </c>
      <c r="J235" s="20">
        <v>11723165.636046734</v>
      </c>
      <c r="K235" s="20">
        <v>-4955778.6732080746</v>
      </c>
      <c r="L235" s="20">
        <v>-2437999</v>
      </c>
      <c r="M235" s="20">
        <v>-778000</v>
      </c>
      <c r="N235" s="20">
        <v>547873.56397958135</v>
      </c>
      <c r="O235" s="283">
        <v>-10810208.178130969</v>
      </c>
      <c r="P235" s="284">
        <v>-206.61317975824181</v>
      </c>
      <c r="R235" s="20">
        <v>322231033</v>
      </c>
      <c r="S235" s="20">
        <v>165423771.7175</v>
      </c>
      <c r="T235" s="20">
        <v>10140274.078332864</v>
      </c>
      <c r="U235" s="20">
        <v>94767205.467227027</v>
      </c>
      <c r="V235" s="20">
        <v>28667123.453513283</v>
      </c>
      <c r="W235" s="20">
        <v>10619781.897670602</v>
      </c>
      <c r="X235" s="283">
        <v>-12612876.385756195</v>
      </c>
      <c r="Y235" s="284">
        <v>-241.06718881053868</v>
      </c>
      <c r="AA235" s="415">
        <v>1802668.2076252252</v>
      </c>
      <c r="AB235" s="416">
        <v>34.454009052296882</v>
      </c>
    </row>
    <row r="236" spans="1:28" x14ac:dyDescent="0.25">
      <c r="A236" s="20">
        <v>738</v>
      </c>
      <c r="B236" s="20" t="s">
        <v>229</v>
      </c>
      <c r="C236" s="20">
        <v>2</v>
      </c>
      <c r="D236" s="20">
        <v>2994</v>
      </c>
      <c r="E236" s="20">
        <v>6942941.7604026571</v>
      </c>
      <c r="F236" s="20">
        <v>4563383</v>
      </c>
      <c r="G236" s="20">
        <v>1075117.905305336</v>
      </c>
      <c r="H236" s="20">
        <v>299200.49130136101</v>
      </c>
      <c r="I236" s="20">
        <v>1584509.7324961387</v>
      </c>
      <c r="J236" s="20">
        <v>729521.35390018253</v>
      </c>
      <c r="K236" s="20">
        <v>-208808.80280241527</v>
      </c>
      <c r="L236" s="20">
        <v>-631098</v>
      </c>
      <c r="M236" s="20">
        <v>42000</v>
      </c>
      <c r="N236" s="20">
        <v>32455.970666807003</v>
      </c>
      <c r="O236" s="283">
        <v>543339.89046475291</v>
      </c>
      <c r="P236" s="284">
        <v>181.47624932022475</v>
      </c>
      <c r="R236" s="20">
        <v>16815737</v>
      </c>
      <c r="S236" s="20">
        <v>10284021.1</v>
      </c>
      <c r="T236" s="20">
        <v>448800.73695204151</v>
      </c>
      <c r="U236" s="20">
        <v>4147153.7375397906</v>
      </c>
      <c r="V236" s="20">
        <v>1789526.9726125742</v>
      </c>
      <c r="W236" s="20">
        <v>486019.905305336</v>
      </c>
      <c r="X236" s="283">
        <v>339785.45240974426</v>
      </c>
      <c r="Y236" s="284">
        <v>113.48879506003482</v>
      </c>
      <c r="AA236" s="415">
        <v>203554.43805500865</v>
      </c>
      <c r="AB236" s="416">
        <v>67.987454260189935</v>
      </c>
    </row>
    <row r="237" spans="1:28" x14ac:dyDescent="0.25">
      <c r="A237" s="20">
        <v>739</v>
      </c>
      <c r="B237" s="20" t="s">
        <v>230</v>
      </c>
      <c r="C237" s="20">
        <v>9</v>
      </c>
      <c r="D237" s="20">
        <v>3429</v>
      </c>
      <c r="E237" s="20">
        <v>9606839.1337582693</v>
      </c>
      <c r="F237" s="20">
        <v>4367889</v>
      </c>
      <c r="G237" s="20">
        <v>1293868.4664224775</v>
      </c>
      <c r="H237" s="20">
        <v>737549.57091932581</v>
      </c>
      <c r="I237" s="20">
        <v>747555.64856563148</v>
      </c>
      <c r="J237" s="20">
        <v>912922.38094090042</v>
      </c>
      <c r="K237" s="20">
        <v>739961.98955778079</v>
      </c>
      <c r="L237" s="20">
        <v>249235</v>
      </c>
      <c r="M237" s="20">
        <v>-35000</v>
      </c>
      <c r="N237" s="20">
        <v>32570.564589496506</v>
      </c>
      <c r="O237" s="283">
        <v>-560286.51276265644</v>
      </c>
      <c r="P237" s="284">
        <v>-163.39647499640023</v>
      </c>
      <c r="R237" s="20">
        <v>24962535</v>
      </c>
      <c r="S237" s="20">
        <v>9890078.9049999993</v>
      </c>
      <c r="T237" s="20">
        <v>1106324.3563789886</v>
      </c>
      <c r="U237" s="20">
        <v>10241542.90790594</v>
      </c>
      <c r="V237" s="20">
        <v>2343273.149026243</v>
      </c>
      <c r="W237" s="20">
        <v>1508103.4664224775</v>
      </c>
      <c r="X237" s="283">
        <v>126787.78473364562</v>
      </c>
      <c r="Y237" s="284">
        <v>36.975148653731587</v>
      </c>
      <c r="AA237" s="415">
        <v>-687074.29749630205</v>
      </c>
      <c r="AB237" s="416">
        <v>-200.37162365013182</v>
      </c>
    </row>
    <row r="238" spans="1:28" x14ac:dyDescent="0.25">
      <c r="A238" s="20">
        <v>740</v>
      </c>
      <c r="B238" s="20" t="s">
        <v>231</v>
      </c>
      <c r="C238" s="20">
        <v>11</v>
      </c>
      <c r="D238" s="20">
        <v>33611</v>
      </c>
      <c r="E238" s="20">
        <v>68517747.157332152</v>
      </c>
      <c r="F238" s="20">
        <v>54180641</v>
      </c>
      <c r="G238" s="20">
        <v>12613830.162798228</v>
      </c>
      <c r="H238" s="20">
        <v>6366017.8202492492</v>
      </c>
      <c r="I238" s="20">
        <v>9114032.5499760862</v>
      </c>
      <c r="J238" s="20">
        <v>8431464.3473176286</v>
      </c>
      <c r="K238" s="20">
        <v>-10212892.424198113</v>
      </c>
      <c r="L238" s="20">
        <v>-2052326</v>
      </c>
      <c r="M238" s="20">
        <v>-900000</v>
      </c>
      <c r="N238" s="20">
        <v>349221.00902147812</v>
      </c>
      <c r="O238" s="283">
        <v>9372241.3078323752</v>
      </c>
      <c r="P238" s="284">
        <v>278.84446484283046</v>
      </c>
      <c r="R238" s="20">
        <v>224025114</v>
      </c>
      <c r="S238" s="20">
        <v>114160449.7825</v>
      </c>
      <c r="T238" s="20">
        <v>9549026.7303738743</v>
      </c>
      <c r="U238" s="20">
        <v>74048458.574803263</v>
      </c>
      <c r="V238" s="20">
        <v>20460907.699549858</v>
      </c>
      <c r="W238" s="20">
        <v>9661504.1627982277</v>
      </c>
      <c r="X238" s="283">
        <v>3855232.9500252008</v>
      </c>
      <c r="Y238" s="284">
        <v>114.70152479917887</v>
      </c>
      <c r="AA238" s="415">
        <v>5517008.3578071743</v>
      </c>
      <c r="AB238" s="416">
        <v>164.14294004365161</v>
      </c>
    </row>
    <row r="239" spans="1:28" x14ac:dyDescent="0.25">
      <c r="A239" s="20">
        <v>742</v>
      </c>
      <c r="B239" s="20" t="s">
        <v>232</v>
      </c>
      <c r="C239" s="20">
        <v>19</v>
      </c>
      <c r="D239" s="20">
        <v>1015</v>
      </c>
      <c r="E239" s="20">
        <v>3829283.1660180278</v>
      </c>
      <c r="F239" s="20">
        <v>1289674</v>
      </c>
      <c r="G239" s="20">
        <v>381952.26752816141</v>
      </c>
      <c r="H239" s="20">
        <v>640204.47059106803</v>
      </c>
      <c r="I239" s="20">
        <v>852414.4841642807</v>
      </c>
      <c r="J239" s="20">
        <v>297556.55885658803</v>
      </c>
      <c r="K239" s="20">
        <v>-304439.43381458457</v>
      </c>
      <c r="L239" s="20">
        <v>68926</v>
      </c>
      <c r="M239" s="20">
        <v>-14000</v>
      </c>
      <c r="N239" s="20">
        <v>10395.136067885836</v>
      </c>
      <c r="O239" s="283">
        <v>-606599.6826246283</v>
      </c>
      <c r="P239" s="284">
        <v>-597.63515529520032</v>
      </c>
      <c r="R239" s="20">
        <v>9454457</v>
      </c>
      <c r="S239" s="20">
        <v>2849716.6225000001</v>
      </c>
      <c r="T239" s="20">
        <v>960306.70588660205</v>
      </c>
      <c r="U239" s="20">
        <v>3914304.1643963032</v>
      </c>
      <c r="V239" s="20">
        <v>747298.05392495985</v>
      </c>
      <c r="W239" s="20">
        <v>436878.26752816141</v>
      </c>
      <c r="X239" s="283">
        <v>-545953.18576397374</v>
      </c>
      <c r="Y239" s="284">
        <v>-537.88491208273274</v>
      </c>
      <c r="AA239" s="415">
        <v>-60646.496860654559</v>
      </c>
      <c r="AB239" s="416">
        <v>-59.750243212467545</v>
      </c>
    </row>
    <row r="240" spans="1:28" x14ac:dyDescent="0.25">
      <c r="A240" s="20">
        <v>743</v>
      </c>
      <c r="B240" s="20" t="s">
        <v>233</v>
      </c>
      <c r="C240" s="20">
        <v>14</v>
      </c>
      <c r="D240" s="20">
        <v>63288</v>
      </c>
      <c r="E240" s="20">
        <v>176927139.54133531</v>
      </c>
      <c r="F240" s="20">
        <v>95055306</v>
      </c>
      <c r="G240" s="20">
        <v>24544147.253529601</v>
      </c>
      <c r="H240" s="20">
        <v>9442442.4208334107</v>
      </c>
      <c r="I240" s="20">
        <v>26050950.777811699</v>
      </c>
      <c r="J240" s="20">
        <v>13987025.420127857</v>
      </c>
      <c r="K240" s="20">
        <v>-5545745.878244943</v>
      </c>
      <c r="L240" s="20">
        <v>-2978503</v>
      </c>
      <c r="M240" s="20">
        <v>8265100</v>
      </c>
      <c r="N240" s="20">
        <v>731249.22943665495</v>
      </c>
      <c r="O240" s="283">
        <v>-7375167.3178409934</v>
      </c>
      <c r="P240" s="284">
        <v>-116.53342367970221</v>
      </c>
      <c r="R240" s="20">
        <v>392475300</v>
      </c>
      <c r="S240" s="20">
        <v>222593486.63999999</v>
      </c>
      <c r="T240" s="20">
        <v>14163663.631250115</v>
      </c>
      <c r="U240" s="20">
        <v>83819495.060303211</v>
      </c>
      <c r="V240" s="20">
        <v>32153335.543158103</v>
      </c>
      <c r="W240" s="20">
        <v>29830744.253529601</v>
      </c>
      <c r="X240" s="283">
        <v>-9914574.8717589378</v>
      </c>
      <c r="Y240" s="284">
        <v>-156.6580532132306</v>
      </c>
      <c r="AA240" s="415">
        <v>2539407.5539179444</v>
      </c>
      <c r="AB240" s="416">
        <v>40.124629533528385</v>
      </c>
    </row>
    <row r="241" spans="1:28" x14ac:dyDescent="0.25">
      <c r="A241" s="20">
        <v>746</v>
      </c>
      <c r="B241" s="20" t="s">
        <v>234</v>
      </c>
      <c r="C241" s="20">
        <v>17</v>
      </c>
      <c r="D241" s="20">
        <v>4980</v>
      </c>
      <c r="E241" s="20">
        <v>15282452.748148602</v>
      </c>
      <c r="F241" s="20">
        <v>5625893</v>
      </c>
      <c r="G241" s="20">
        <v>921418.35103621229</v>
      </c>
      <c r="H241" s="20">
        <v>1187905.3312074626</v>
      </c>
      <c r="I241" s="20">
        <v>7554787.7057882873</v>
      </c>
      <c r="J241" s="20">
        <v>1102448.0650460206</v>
      </c>
      <c r="K241" s="20">
        <v>-879289.85187549517</v>
      </c>
      <c r="L241" s="20">
        <v>161620</v>
      </c>
      <c r="M241" s="20">
        <v>-51570</v>
      </c>
      <c r="N241" s="20">
        <v>40064.926160615876</v>
      </c>
      <c r="O241" s="283">
        <v>380824.77921450324</v>
      </c>
      <c r="P241" s="284">
        <v>76.470839199699441</v>
      </c>
      <c r="R241" s="20">
        <v>35696299</v>
      </c>
      <c r="S241" s="20">
        <v>12278393.33</v>
      </c>
      <c r="T241" s="20">
        <v>1781857.9968111936</v>
      </c>
      <c r="U241" s="20">
        <v>16971225.157845221</v>
      </c>
      <c r="V241" s="20">
        <v>2831250.5656254604</v>
      </c>
      <c r="W241" s="20">
        <v>1031468.3510362124</v>
      </c>
      <c r="X241" s="283">
        <v>-802103.59868191183</v>
      </c>
      <c r="Y241" s="284">
        <v>-161.06497965500236</v>
      </c>
      <c r="AA241" s="415">
        <v>1182928.3778964151</v>
      </c>
      <c r="AB241" s="416">
        <v>237.53581885470183</v>
      </c>
    </row>
    <row r="242" spans="1:28" x14ac:dyDescent="0.25">
      <c r="A242" s="20">
        <v>747</v>
      </c>
      <c r="B242" s="20" t="s">
        <v>235</v>
      </c>
      <c r="C242" s="20">
        <v>4</v>
      </c>
      <c r="D242" s="20">
        <v>1458</v>
      </c>
      <c r="E242" s="20">
        <v>4625679.605497214</v>
      </c>
      <c r="F242" s="20">
        <v>1590229</v>
      </c>
      <c r="G242" s="20">
        <v>719320.29125555244</v>
      </c>
      <c r="H242" s="20">
        <v>399097.82465677016</v>
      </c>
      <c r="I242" s="20">
        <v>959755.41275757935</v>
      </c>
      <c r="J242" s="20">
        <v>409095.66626114876</v>
      </c>
      <c r="K242" s="20">
        <v>254952.38323550587</v>
      </c>
      <c r="L242" s="20">
        <v>-199558</v>
      </c>
      <c r="M242" s="20">
        <v>-3041</v>
      </c>
      <c r="N242" s="20">
        <v>11293.076777162716</v>
      </c>
      <c r="O242" s="283">
        <v>-484534.95055349497</v>
      </c>
      <c r="P242" s="284">
        <v>-332.32849832201299</v>
      </c>
      <c r="R242" s="20">
        <v>10328293</v>
      </c>
      <c r="S242" s="20">
        <v>3433233.46</v>
      </c>
      <c r="T242" s="20">
        <v>598646.73698515526</v>
      </c>
      <c r="U242" s="20">
        <v>4437776.2940277858</v>
      </c>
      <c r="V242" s="20">
        <v>1077700.683809438</v>
      </c>
      <c r="W242" s="20">
        <v>516721.29125555244</v>
      </c>
      <c r="X242" s="283">
        <v>-264214.53392206691</v>
      </c>
      <c r="Y242" s="284">
        <v>-181.21710145546427</v>
      </c>
      <c r="AA242" s="415">
        <v>-220320.41663142806</v>
      </c>
      <c r="AB242" s="416">
        <v>-151.11139686654874</v>
      </c>
    </row>
    <row r="243" spans="1:28" x14ac:dyDescent="0.25">
      <c r="A243" s="20">
        <v>748</v>
      </c>
      <c r="B243" s="20" t="s">
        <v>236</v>
      </c>
      <c r="C243" s="20">
        <v>17</v>
      </c>
      <c r="D243" s="20">
        <v>5249</v>
      </c>
      <c r="E243" s="20">
        <v>16384291.10659606</v>
      </c>
      <c r="F243" s="20">
        <v>6654649</v>
      </c>
      <c r="G243" s="20">
        <v>1212303.1611233416</v>
      </c>
      <c r="H243" s="20">
        <v>638775.94260589418</v>
      </c>
      <c r="I243" s="20">
        <v>6668402.132706088</v>
      </c>
      <c r="J243" s="20">
        <v>1201102.8579009296</v>
      </c>
      <c r="K243" s="20">
        <v>-164591.79296995068</v>
      </c>
      <c r="L243" s="20">
        <v>57154</v>
      </c>
      <c r="M243" s="20">
        <v>-5000</v>
      </c>
      <c r="N243" s="20">
        <v>45193.697113323855</v>
      </c>
      <c r="O243" s="283">
        <v>-76302.108116434887</v>
      </c>
      <c r="P243" s="284">
        <v>-14.53650373717563</v>
      </c>
      <c r="R243" s="20">
        <v>36093010</v>
      </c>
      <c r="S243" s="20">
        <v>14509343.279999999</v>
      </c>
      <c r="T243" s="20">
        <v>958163.9139088412</v>
      </c>
      <c r="U243" s="20">
        <v>15640014.229642369</v>
      </c>
      <c r="V243" s="20">
        <v>3055425.4806140773</v>
      </c>
      <c r="W243" s="20">
        <v>1264457.1611233416</v>
      </c>
      <c r="X243" s="283">
        <v>-665605.93471137434</v>
      </c>
      <c r="Y243" s="284">
        <v>-126.80623637099912</v>
      </c>
      <c r="AA243" s="415">
        <v>589303.82659493946</v>
      </c>
      <c r="AB243" s="416">
        <v>112.26973263382348</v>
      </c>
    </row>
    <row r="244" spans="1:28" x14ac:dyDescent="0.25">
      <c r="A244" s="20">
        <v>749</v>
      </c>
      <c r="B244" s="20" t="s">
        <v>237</v>
      </c>
      <c r="C244" s="20">
        <v>11</v>
      </c>
      <c r="D244" s="20">
        <v>21674</v>
      </c>
      <c r="E244" s="20">
        <v>60283736.514012948</v>
      </c>
      <c r="F244" s="20">
        <v>37368090</v>
      </c>
      <c r="G244" s="20">
        <v>5009271.3788232245</v>
      </c>
      <c r="H244" s="20">
        <v>2838009.7532792725</v>
      </c>
      <c r="I244" s="20">
        <v>13693156.932663541</v>
      </c>
      <c r="J244" s="20">
        <v>4475297.5833084285</v>
      </c>
      <c r="K244" s="20">
        <v>-1744000.2415387824</v>
      </c>
      <c r="L244" s="20">
        <v>-1711257</v>
      </c>
      <c r="M244" s="20">
        <v>805800</v>
      </c>
      <c r="N244" s="20">
        <v>258017.00102892128</v>
      </c>
      <c r="O244" s="283">
        <v>708648.89355164766</v>
      </c>
      <c r="P244" s="284">
        <v>32.695805737364935</v>
      </c>
      <c r="R244" s="20">
        <v>133850088</v>
      </c>
      <c r="S244" s="20">
        <v>82616039.219999999</v>
      </c>
      <c r="T244" s="20">
        <v>4257014.6299189087</v>
      </c>
      <c r="U244" s="20">
        <v>31188361.921618141</v>
      </c>
      <c r="V244" s="20">
        <v>10104153.003941547</v>
      </c>
      <c r="W244" s="20">
        <v>4103814.3788232245</v>
      </c>
      <c r="X244" s="283">
        <v>-1580704.8456981927</v>
      </c>
      <c r="Y244" s="284">
        <v>-72.930923950271875</v>
      </c>
      <c r="AA244" s="415">
        <v>2289353.7392498404</v>
      </c>
      <c r="AB244" s="416">
        <v>105.62672968763681</v>
      </c>
    </row>
    <row r="245" spans="1:28" x14ac:dyDescent="0.25">
      <c r="A245" s="20">
        <v>751</v>
      </c>
      <c r="B245" s="20" t="s">
        <v>238</v>
      </c>
      <c r="C245" s="20">
        <v>19</v>
      </c>
      <c r="D245" s="20">
        <v>3045</v>
      </c>
      <c r="E245" s="20">
        <v>8353635.5591093395</v>
      </c>
      <c r="F245" s="20">
        <v>4672544</v>
      </c>
      <c r="G245" s="20">
        <v>1555695.010537534</v>
      </c>
      <c r="H245" s="20">
        <v>193613.61583395</v>
      </c>
      <c r="I245" s="20">
        <v>2322697.5414393018</v>
      </c>
      <c r="J245" s="20">
        <v>735046.17611798213</v>
      </c>
      <c r="K245" s="20">
        <v>-675845.5989704805</v>
      </c>
      <c r="L245" s="20">
        <v>128052</v>
      </c>
      <c r="M245" s="20">
        <v>-70000</v>
      </c>
      <c r="N245" s="20">
        <v>32063.885520327269</v>
      </c>
      <c r="O245" s="283">
        <v>540231.07136927731</v>
      </c>
      <c r="P245" s="284">
        <v>177.41578698498435</v>
      </c>
      <c r="R245" s="20">
        <v>21269000</v>
      </c>
      <c r="S245" s="20">
        <v>10375059.98</v>
      </c>
      <c r="T245" s="20">
        <v>290420.42375092499</v>
      </c>
      <c r="U245" s="20">
        <v>7071198.1117080199</v>
      </c>
      <c r="V245" s="20">
        <v>1745433.5009227479</v>
      </c>
      <c r="W245" s="20">
        <v>1613747.010537534</v>
      </c>
      <c r="X245" s="283">
        <v>-173140.97308077291</v>
      </c>
      <c r="Y245" s="284">
        <v>-56.860746496148735</v>
      </c>
      <c r="AA245" s="415">
        <v>713372.04445005022</v>
      </c>
      <c r="AB245" s="416">
        <v>234.27653348113307</v>
      </c>
    </row>
    <row r="246" spans="1:28" x14ac:dyDescent="0.25">
      <c r="A246" s="20">
        <v>753</v>
      </c>
      <c r="B246" s="20" t="s">
        <v>239</v>
      </c>
      <c r="C246" s="20">
        <v>1</v>
      </c>
      <c r="D246" s="20">
        <v>20666</v>
      </c>
      <c r="E246" s="20">
        <v>67848278.79051134</v>
      </c>
      <c r="F246" s="20">
        <v>32532334</v>
      </c>
      <c r="G246" s="20">
        <v>10313268.138322439</v>
      </c>
      <c r="H246" s="20">
        <v>3112829.0089558801</v>
      </c>
      <c r="I246" s="20">
        <v>9893941.4182631206</v>
      </c>
      <c r="J246" s="20">
        <v>4367791.6803848678</v>
      </c>
      <c r="K246" s="20">
        <v>4344897.2494389117</v>
      </c>
      <c r="L246" s="20">
        <v>-1869307</v>
      </c>
      <c r="M246" s="20">
        <v>-700000</v>
      </c>
      <c r="N246" s="20">
        <v>327618.98428675451</v>
      </c>
      <c r="O246" s="283">
        <v>-5524905.3108593598</v>
      </c>
      <c r="P246" s="284">
        <v>-267.34275190454662</v>
      </c>
      <c r="R246" s="20">
        <v>126098181.5</v>
      </c>
      <c r="S246" s="20">
        <v>90231627.607500002</v>
      </c>
      <c r="T246" s="20">
        <v>4669243.5134338196</v>
      </c>
      <c r="U246" s="20">
        <v>11998121.89090389</v>
      </c>
      <c r="V246" s="20">
        <v>8738647.1669595521</v>
      </c>
      <c r="W246" s="20">
        <v>7743961.138322439</v>
      </c>
      <c r="X246" s="283">
        <v>-2716580.1828802973</v>
      </c>
      <c r="Y246" s="284">
        <v>-131.45166858029117</v>
      </c>
      <c r="AA246" s="415">
        <v>-2808325.1279790625</v>
      </c>
      <c r="AB246" s="416">
        <v>-135.89108332425542</v>
      </c>
    </row>
    <row r="247" spans="1:28" x14ac:dyDescent="0.25">
      <c r="A247" s="20">
        <v>755</v>
      </c>
      <c r="B247" s="20" t="s">
        <v>240</v>
      </c>
      <c r="C247" s="20">
        <v>1</v>
      </c>
      <c r="D247" s="20">
        <v>6134</v>
      </c>
      <c r="E247" s="20">
        <v>17493916.172929209</v>
      </c>
      <c r="F247" s="20">
        <v>11785949</v>
      </c>
      <c r="G247" s="20">
        <v>2109176.0769000347</v>
      </c>
      <c r="H247" s="20">
        <v>398572.09763733059</v>
      </c>
      <c r="I247" s="20">
        <v>3300682.6315618735</v>
      </c>
      <c r="J247" s="20">
        <v>1385516.6748764548</v>
      </c>
      <c r="K247" s="20">
        <v>253555.17020860899</v>
      </c>
      <c r="L247" s="20">
        <v>-1415630</v>
      </c>
      <c r="M247" s="20">
        <v>-220000</v>
      </c>
      <c r="N247" s="20">
        <v>86349.573752146549</v>
      </c>
      <c r="O247" s="283">
        <v>190255.05200724304</v>
      </c>
      <c r="P247" s="284">
        <v>31.016474080085267</v>
      </c>
      <c r="R247" s="20">
        <v>34683147</v>
      </c>
      <c r="S247" s="20">
        <v>27204515.954999998</v>
      </c>
      <c r="T247" s="20">
        <v>597858.14645599585</v>
      </c>
      <c r="U247" s="20">
        <v>4198972.1564586125</v>
      </c>
      <c r="V247" s="20">
        <v>2991873.3221184518</v>
      </c>
      <c r="W247" s="20">
        <v>473546.07690003468</v>
      </c>
      <c r="X247" s="283">
        <v>783618.65693309158</v>
      </c>
      <c r="Y247" s="284">
        <v>127.75002558413622</v>
      </c>
      <c r="AA247" s="415">
        <v>-593363.60492584854</v>
      </c>
      <c r="AB247" s="416">
        <v>-96.733551504050951</v>
      </c>
    </row>
    <row r="248" spans="1:28" x14ac:dyDescent="0.25">
      <c r="A248" s="20">
        <v>758</v>
      </c>
      <c r="B248" s="20" t="s">
        <v>241</v>
      </c>
      <c r="C248" s="20">
        <v>19</v>
      </c>
      <c r="D248" s="20">
        <v>8444</v>
      </c>
      <c r="E248" s="20">
        <v>28318903.86054232</v>
      </c>
      <c r="F248" s="20">
        <v>12135274</v>
      </c>
      <c r="G248" s="20">
        <v>7559940.864029346</v>
      </c>
      <c r="H248" s="20">
        <v>2550381.7634835015</v>
      </c>
      <c r="I248" s="20">
        <v>7583227.6593724675</v>
      </c>
      <c r="J248" s="20">
        <v>2289304.0204385472</v>
      </c>
      <c r="K248" s="20">
        <v>-2884919.3205676274</v>
      </c>
      <c r="L248" s="20">
        <v>-881735</v>
      </c>
      <c r="M248" s="20">
        <v>1042700</v>
      </c>
      <c r="N248" s="20">
        <v>97373.578100636238</v>
      </c>
      <c r="O248" s="283">
        <v>1172643.704314556</v>
      </c>
      <c r="P248" s="284">
        <v>138.87301093256229</v>
      </c>
      <c r="R248" s="20">
        <v>68883601</v>
      </c>
      <c r="S248" s="20">
        <v>28471822.969999999</v>
      </c>
      <c r="T248" s="20">
        <v>3825572.645225252</v>
      </c>
      <c r="U248" s="20">
        <v>23676589.28197502</v>
      </c>
      <c r="V248" s="20">
        <v>5193477.5365090789</v>
      </c>
      <c r="W248" s="20">
        <v>7720905.864029346</v>
      </c>
      <c r="X248" s="283">
        <v>4767.2977387011051</v>
      </c>
      <c r="Y248" s="284">
        <v>0.56457813106360788</v>
      </c>
      <c r="AA248" s="415">
        <v>1167876.4065758549</v>
      </c>
      <c r="AB248" s="416">
        <v>138.30843280149867</v>
      </c>
    </row>
    <row r="249" spans="1:28" x14ac:dyDescent="0.25">
      <c r="A249" s="20">
        <v>759</v>
      </c>
      <c r="B249" s="20" t="s">
        <v>242</v>
      </c>
      <c r="C249" s="20">
        <v>14</v>
      </c>
      <c r="D249" s="20">
        <v>2085</v>
      </c>
      <c r="E249" s="20">
        <v>5430553.1209530178</v>
      </c>
      <c r="F249" s="20">
        <v>2238995</v>
      </c>
      <c r="G249" s="20">
        <v>522369.30968930578</v>
      </c>
      <c r="H249" s="20">
        <v>420050.95212830201</v>
      </c>
      <c r="I249" s="20">
        <v>1958956.193436438</v>
      </c>
      <c r="J249" s="20">
        <v>544837.17149034503</v>
      </c>
      <c r="K249" s="20">
        <v>-59129.176415430033</v>
      </c>
      <c r="L249" s="20">
        <v>-485087</v>
      </c>
      <c r="M249" s="20">
        <v>-34900</v>
      </c>
      <c r="N249" s="20">
        <v>15719.361974989371</v>
      </c>
      <c r="O249" s="283">
        <v>-308741.3086490687</v>
      </c>
      <c r="P249" s="284">
        <v>-148.07736625854614</v>
      </c>
      <c r="R249" s="20">
        <v>14433779</v>
      </c>
      <c r="S249" s="20">
        <v>4872095.1349999998</v>
      </c>
      <c r="T249" s="20">
        <v>630076.42819245299</v>
      </c>
      <c r="U249" s="20">
        <v>6874014.7939069727</v>
      </c>
      <c r="V249" s="20">
        <v>1471144.4733883436</v>
      </c>
      <c r="W249" s="20">
        <v>2382.3096893057809</v>
      </c>
      <c r="X249" s="283">
        <v>-584065.85982292518</v>
      </c>
      <c r="Y249" s="284">
        <v>-280.12751070643895</v>
      </c>
      <c r="AA249" s="415">
        <v>275324.55117385648</v>
      </c>
      <c r="AB249" s="416">
        <v>132.05014444789279</v>
      </c>
    </row>
    <row r="250" spans="1:28" x14ac:dyDescent="0.25">
      <c r="A250" s="20">
        <v>761</v>
      </c>
      <c r="B250" s="20" t="s">
        <v>243</v>
      </c>
      <c r="C250" s="20">
        <v>2</v>
      </c>
      <c r="D250" s="20">
        <v>8828</v>
      </c>
      <c r="E250" s="20">
        <v>23628360.994076364</v>
      </c>
      <c r="F250" s="20">
        <v>10511389</v>
      </c>
      <c r="G250" s="20">
        <v>1641354.9767740099</v>
      </c>
      <c r="H250" s="20">
        <v>879542.98638742988</v>
      </c>
      <c r="I250" s="20">
        <v>4552479.9571752669</v>
      </c>
      <c r="J250" s="20">
        <v>2130841.6643236484</v>
      </c>
      <c r="K250" s="20">
        <v>1378372.9380613752</v>
      </c>
      <c r="L250" s="20">
        <v>-264496</v>
      </c>
      <c r="M250" s="20">
        <v>900</v>
      </c>
      <c r="N250" s="20">
        <v>84065.666070178617</v>
      </c>
      <c r="O250" s="283">
        <v>-2713909.8052844517</v>
      </c>
      <c r="P250" s="284">
        <v>-307.42068478528</v>
      </c>
      <c r="R250" s="20">
        <v>57620410</v>
      </c>
      <c r="S250" s="20">
        <v>25276385.27</v>
      </c>
      <c r="T250" s="20">
        <v>1319314.4795811446</v>
      </c>
      <c r="U250" s="20">
        <v>22256371.315695517</v>
      </c>
      <c r="V250" s="20">
        <v>5577740.1467613904</v>
      </c>
      <c r="W250" s="20">
        <v>1377758.9767740099</v>
      </c>
      <c r="X250" s="283">
        <v>-1812839.8111879453</v>
      </c>
      <c r="Y250" s="284">
        <v>-205.35113402672692</v>
      </c>
      <c r="AA250" s="415">
        <v>-901069.99409650639</v>
      </c>
      <c r="AB250" s="416">
        <v>-102.06955075855306</v>
      </c>
    </row>
    <row r="251" spans="1:28" x14ac:dyDescent="0.25">
      <c r="A251" s="20">
        <v>762</v>
      </c>
      <c r="B251" s="20" t="s">
        <v>244</v>
      </c>
      <c r="C251" s="20">
        <v>11</v>
      </c>
      <c r="D251" s="20">
        <v>3967</v>
      </c>
      <c r="E251" s="20">
        <v>10788129.383629728</v>
      </c>
      <c r="F251" s="20">
        <v>4419897</v>
      </c>
      <c r="G251" s="20">
        <v>841659.0623317844</v>
      </c>
      <c r="H251" s="20">
        <v>1580173.9775884524</v>
      </c>
      <c r="I251" s="20">
        <v>2293783.9268803601</v>
      </c>
      <c r="J251" s="20">
        <v>1038913.9803295273</v>
      </c>
      <c r="K251" s="20">
        <v>773906.87945932208</v>
      </c>
      <c r="L251" s="20">
        <v>-40628</v>
      </c>
      <c r="M251" s="20">
        <v>-26890</v>
      </c>
      <c r="N251" s="20">
        <v>35219.587435403017</v>
      </c>
      <c r="O251" s="283">
        <v>127907.03039512038</v>
      </c>
      <c r="P251" s="284">
        <v>32.242760371847844</v>
      </c>
      <c r="R251" s="20">
        <v>28692530</v>
      </c>
      <c r="S251" s="20">
        <v>9999897.5</v>
      </c>
      <c r="T251" s="20">
        <v>2370260.9663826786</v>
      </c>
      <c r="U251" s="20">
        <v>13276552.212836172</v>
      </c>
      <c r="V251" s="20">
        <v>2715629.5401821178</v>
      </c>
      <c r="W251" s="20">
        <v>774141.0623317844</v>
      </c>
      <c r="X251" s="283">
        <v>443951.28173275292</v>
      </c>
      <c r="Y251" s="284">
        <v>111.91108690011417</v>
      </c>
      <c r="AA251" s="415">
        <v>-316044.25133763254</v>
      </c>
      <c r="AB251" s="416">
        <v>-79.668326528266334</v>
      </c>
    </row>
    <row r="252" spans="1:28" x14ac:dyDescent="0.25">
      <c r="A252" s="20">
        <v>765</v>
      </c>
      <c r="B252" s="20" t="s">
        <v>245</v>
      </c>
      <c r="C252" s="20">
        <v>18</v>
      </c>
      <c r="D252" s="20">
        <v>10389</v>
      </c>
      <c r="E252" s="20">
        <v>32162395.302534662</v>
      </c>
      <c r="F252" s="20">
        <v>12092781</v>
      </c>
      <c r="G252" s="20">
        <v>3896094.8013195074</v>
      </c>
      <c r="H252" s="20">
        <v>2003723.7181990938</v>
      </c>
      <c r="I252" s="20">
        <v>6028136.4332089294</v>
      </c>
      <c r="J252" s="20">
        <v>2463321.372633907</v>
      </c>
      <c r="K252" s="20">
        <v>-1569672.9330846872</v>
      </c>
      <c r="L252" s="20">
        <v>671330</v>
      </c>
      <c r="M252" s="20">
        <v>1367000</v>
      </c>
      <c r="N252" s="20">
        <v>109927.44330855409</v>
      </c>
      <c r="O252" s="283">
        <v>-5099753.4669493511</v>
      </c>
      <c r="P252" s="284">
        <v>-490.88011040036105</v>
      </c>
      <c r="R252" s="20">
        <v>74154820</v>
      </c>
      <c r="S252" s="20">
        <v>30973248.329999998</v>
      </c>
      <c r="T252" s="20">
        <v>3005585.5772986407</v>
      </c>
      <c r="U252" s="20">
        <v>22557660.625182733</v>
      </c>
      <c r="V252" s="20">
        <v>6033721.5559435673</v>
      </c>
      <c r="W252" s="20">
        <v>5934424.8013195079</v>
      </c>
      <c r="X252" s="283">
        <v>-5650179.1102555543</v>
      </c>
      <c r="Y252" s="284">
        <v>-543.8616912364572</v>
      </c>
      <c r="AA252" s="415">
        <v>550425.64330620319</v>
      </c>
      <c r="AB252" s="416">
        <v>52.981580836096178</v>
      </c>
    </row>
    <row r="253" spans="1:28" x14ac:dyDescent="0.25">
      <c r="A253" s="20">
        <v>768</v>
      </c>
      <c r="B253" s="20" t="s">
        <v>246</v>
      </c>
      <c r="C253" s="20">
        <v>11</v>
      </c>
      <c r="D253" s="20">
        <v>2530</v>
      </c>
      <c r="E253" s="20">
        <v>7527969.3983804695</v>
      </c>
      <c r="F253" s="20">
        <v>2841300</v>
      </c>
      <c r="G253" s="20">
        <v>909122.54885113449</v>
      </c>
      <c r="H253" s="20">
        <v>869065.91779217019</v>
      </c>
      <c r="I253" s="20">
        <v>1541744.9785447149</v>
      </c>
      <c r="J253" s="20">
        <v>696584.89797126781</v>
      </c>
      <c r="K253" s="20">
        <v>151855.29658554256</v>
      </c>
      <c r="L253" s="20">
        <v>375004</v>
      </c>
      <c r="M253" s="20">
        <v>138020</v>
      </c>
      <c r="N253" s="20">
        <v>21749.017100381941</v>
      </c>
      <c r="O253" s="283">
        <v>16477.258464741521</v>
      </c>
      <c r="P253" s="284">
        <v>6.5127503813207595</v>
      </c>
      <c r="R253" s="20">
        <v>19989682</v>
      </c>
      <c r="S253" s="20">
        <v>6340462.7999999998</v>
      </c>
      <c r="T253" s="20">
        <v>1303598.8766882552</v>
      </c>
      <c r="U253" s="20">
        <v>9510174.9769276306</v>
      </c>
      <c r="V253" s="20">
        <v>1825464.9000291142</v>
      </c>
      <c r="W253" s="20">
        <v>1422146.5488511345</v>
      </c>
      <c r="X253" s="283">
        <v>412166.10249613598</v>
      </c>
      <c r="Y253" s="284">
        <v>162.91150296289959</v>
      </c>
      <c r="AA253" s="415">
        <v>-395688.84403139446</v>
      </c>
      <c r="AB253" s="416">
        <v>-156.39875258157883</v>
      </c>
    </row>
    <row r="254" spans="1:28" x14ac:dyDescent="0.25">
      <c r="A254" s="20">
        <v>777</v>
      </c>
      <c r="B254" s="20" t="s">
        <v>247</v>
      </c>
      <c r="C254" s="20">
        <v>18</v>
      </c>
      <c r="D254" s="20">
        <v>7862</v>
      </c>
      <c r="E254" s="20">
        <v>21908453.856152885</v>
      </c>
      <c r="F254" s="20">
        <v>9740034</v>
      </c>
      <c r="G254" s="20">
        <v>2909443.6150014885</v>
      </c>
      <c r="H254" s="20">
        <v>1733963.0424583615</v>
      </c>
      <c r="I254" s="20">
        <v>6043295.9507442638</v>
      </c>
      <c r="J254" s="20">
        <v>1977702.8411189062</v>
      </c>
      <c r="K254" s="20">
        <v>-456982.3836867403</v>
      </c>
      <c r="L254" s="20">
        <v>-374208</v>
      </c>
      <c r="M254" s="20">
        <v>-170000</v>
      </c>
      <c r="N254" s="20">
        <v>71157.498782010007</v>
      </c>
      <c r="O254" s="283">
        <v>-434047.29173459858</v>
      </c>
      <c r="P254" s="284">
        <v>-55.208253845662497</v>
      </c>
      <c r="R254" s="20">
        <v>60396000</v>
      </c>
      <c r="S254" s="20">
        <v>21743149.085000001</v>
      </c>
      <c r="T254" s="20">
        <v>2600944.5636875425</v>
      </c>
      <c r="U254" s="20">
        <v>28282146.945366621</v>
      </c>
      <c r="V254" s="20">
        <v>5033013.3772992101</v>
      </c>
      <c r="W254" s="20">
        <v>2365235.6150014885</v>
      </c>
      <c r="X254" s="283">
        <v>-371510.41364513338</v>
      </c>
      <c r="Y254" s="284">
        <v>-47.253932033214625</v>
      </c>
      <c r="AA254" s="415">
        <v>-62536.878089465201</v>
      </c>
      <c r="AB254" s="416">
        <v>-7.9543218124478763</v>
      </c>
    </row>
    <row r="255" spans="1:28" x14ac:dyDescent="0.25">
      <c r="A255" s="20">
        <v>778</v>
      </c>
      <c r="B255" s="20" t="s">
        <v>248</v>
      </c>
      <c r="C255" s="20">
        <v>11</v>
      </c>
      <c r="D255" s="20">
        <v>7145</v>
      </c>
      <c r="E255" s="20">
        <v>17066135.972085066</v>
      </c>
      <c r="F255" s="20">
        <v>9409619</v>
      </c>
      <c r="G255" s="20">
        <v>1705056.853857825</v>
      </c>
      <c r="H255" s="20">
        <v>1105773.6668623607</v>
      </c>
      <c r="I255" s="20">
        <v>3623538.5423795534</v>
      </c>
      <c r="J255" s="20">
        <v>1696933.5896076085</v>
      </c>
      <c r="K255" s="20">
        <v>-517192.36573738605</v>
      </c>
      <c r="L255" s="20">
        <v>28335</v>
      </c>
      <c r="M255" s="20">
        <v>150000</v>
      </c>
      <c r="N255" s="20">
        <v>65682.868464898129</v>
      </c>
      <c r="O255" s="283">
        <v>201611.18334979191</v>
      </c>
      <c r="P255" s="284">
        <v>28.217100538809227</v>
      </c>
      <c r="R255" s="20">
        <v>50667800</v>
      </c>
      <c r="S255" s="20">
        <v>20736644.712499999</v>
      </c>
      <c r="T255" s="20">
        <v>1658660.500293541</v>
      </c>
      <c r="U255" s="20">
        <v>21764529.835608356</v>
      </c>
      <c r="V255" s="20">
        <v>4314088.5693608196</v>
      </c>
      <c r="W255" s="20">
        <v>1883391.853857825</v>
      </c>
      <c r="X255" s="283">
        <v>-310484.52837946266</v>
      </c>
      <c r="Y255" s="284">
        <v>-43.454797533864614</v>
      </c>
      <c r="AA255" s="415">
        <v>512095.71172925457</v>
      </c>
      <c r="AB255" s="416">
        <v>71.671898072673841</v>
      </c>
    </row>
    <row r="256" spans="1:28" x14ac:dyDescent="0.25">
      <c r="A256" s="20">
        <v>781</v>
      </c>
      <c r="B256" s="20" t="s">
        <v>249</v>
      </c>
      <c r="C256" s="20">
        <v>7</v>
      </c>
      <c r="D256" s="20">
        <v>3753</v>
      </c>
      <c r="E256" s="20">
        <v>9401085.7378535289</v>
      </c>
      <c r="F256" s="20">
        <v>3174520</v>
      </c>
      <c r="G256" s="20">
        <v>1861974.1855906886</v>
      </c>
      <c r="H256" s="20">
        <v>916010.89486435708</v>
      </c>
      <c r="I256" s="20">
        <v>639710.75184779358</v>
      </c>
      <c r="J256" s="20">
        <v>986945.16218237742</v>
      </c>
      <c r="K256" s="20">
        <v>973177.48003467068</v>
      </c>
      <c r="L256" s="20">
        <v>-468674</v>
      </c>
      <c r="M256" s="20">
        <v>131700</v>
      </c>
      <c r="N256" s="20">
        <v>32828.694119575113</v>
      </c>
      <c r="O256" s="283">
        <v>-1152892.5692140674</v>
      </c>
      <c r="P256" s="284">
        <v>-307.19226464536837</v>
      </c>
      <c r="R256" s="20">
        <v>26158737</v>
      </c>
      <c r="S256" s="20">
        <v>8654166.5500000007</v>
      </c>
      <c r="T256" s="20">
        <v>1374016.3422965356</v>
      </c>
      <c r="U256" s="20">
        <v>11892590.189818578</v>
      </c>
      <c r="V256" s="20">
        <v>2577193.972672028</v>
      </c>
      <c r="W256" s="20">
        <v>1525000.1855906886</v>
      </c>
      <c r="X256" s="283">
        <v>-135769.75962217152</v>
      </c>
      <c r="Y256" s="284">
        <v>-36.176328170043035</v>
      </c>
      <c r="AA256" s="415">
        <v>-1017122.8095918959</v>
      </c>
      <c r="AB256" s="416">
        <v>-271.0159364753253</v>
      </c>
    </row>
    <row r="257" spans="1:28" x14ac:dyDescent="0.25">
      <c r="A257" s="20">
        <v>783</v>
      </c>
      <c r="B257" s="20" t="s">
        <v>250</v>
      </c>
      <c r="C257" s="20">
        <v>4</v>
      </c>
      <c r="D257" s="20">
        <v>6811</v>
      </c>
      <c r="E257" s="20">
        <v>14235878.335517418</v>
      </c>
      <c r="F257" s="20">
        <v>10851436</v>
      </c>
      <c r="G257" s="20">
        <v>1913481.1571670237</v>
      </c>
      <c r="H257" s="20">
        <v>791121.558087816</v>
      </c>
      <c r="I257" s="20">
        <v>1374722.8605120727</v>
      </c>
      <c r="J257" s="20">
        <v>1656694.39489626</v>
      </c>
      <c r="K257" s="20">
        <v>-967396.99343528005</v>
      </c>
      <c r="L257" s="20">
        <v>-486711</v>
      </c>
      <c r="M257" s="20">
        <v>-32300</v>
      </c>
      <c r="N257" s="20">
        <v>79103.743141897634</v>
      </c>
      <c r="O257" s="283">
        <v>944273.38485237025</v>
      </c>
      <c r="P257" s="284">
        <v>138.63946334640585</v>
      </c>
      <c r="R257" s="20">
        <v>41439626</v>
      </c>
      <c r="S257" s="20">
        <v>24763191.155000001</v>
      </c>
      <c r="T257" s="20">
        <v>1186682.337131724</v>
      </c>
      <c r="U257" s="20">
        <v>10289981.007571109</v>
      </c>
      <c r="V257" s="20">
        <v>4027517.6928935023</v>
      </c>
      <c r="W257" s="20">
        <v>1394470.1571670237</v>
      </c>
      <c r="X257" s="283">
        <v>222216.3497633636</v>
      </c>
      <c r="Y257" s="284">
        <v>32.626097454612186</v>
      </c>
      <c r="AA257" s="415">
        <v>722057.03508900665</v>
      </c>
      <c r="AB257" s="416">
        <v>106.01336589179367</v>
      </c>
    </row>
    <row r="258" spans="1:28" x14ac:dyDescent="0.25">
      <c r="A258" s="20">
        <v>785</v>
      </c>
      <c r="B258" s="20" t="s">
        <v>251</v>
      </c>
      <c r="C258" s="20">
        <v>17</v>
      </c>
      <c r="D258" s="20">
        <v>2869</v>
      </c>
      <c r="E258" s="20">
        <v>9968897.264619587</v>
      </c>
      <c r="F258" s="20">
        <v>3467233</v>
      </c>
      <c r="G258" s="20">
        <v>2529623.2625851282</v>
      </c>
      <c r="H258" s="20">
        <v>415745.51036602841</v>
      </c>
      <c r="I258" s="20">
        <v>2670219.9832421155</v>
      </c>
      <c r="J258" s="20">
        <v>801776.94124650001</v>
      </c>
      <c r="K258" s="20">
        <v>-103528.57493824179</v>
      </c>
      <c r="L258" s="20">
        <v>149787</v>
      </c>
      <c r="M258" s="20">
        <v>-29190</v>
      </c>
      <c r="N258" s="20">
        <v>25019.06831521343</v>
      </c>
      <c r="O258" s="283">
        <v>-42211.07380284369</v>
      </c>
      <c r="P258" s="284">
        <v>-14.712817637798429</v>
      </c>
      <c r="R258" s="20">
        <v>24831566</v>
      </c>
      <c r="S258" s="20">
        <v>7784502.8049999997</v>
      </c>
      <c r="T258" s="20">
        <v>623618.26554904261</v>
      </c>
      <c r="U258" s="20">
        <v>11344479.326298151</v>
      </c>
      <c r="V258" s="20">
        <v>1972589.3581812137</v>
      </c>
      <c r="W258" s="20">
        <v>2650220.2625851282</v>
      </c>
      <c r="X258" s="283">
        <v>-456155.98238646239</v>
      </c>
      <c r="Y258" s="284">
        <v>-158.99476555819533</v>
      </c>
      <c r="AA258" s="415">
        <v>413944.9085836187</v>
      </c>
      <c r="AB258" s="416">
        <v>144.2819479203969</v>
      </c>
    </row>
    <row r="259" spans="1:28" x14ac:dyDescent="0.25">
      <c r="A259" s="20">
        <v>790</v>
      </c>
      <c r="B259" s="20" t="s">
        <v>252</v>
      </c>
      <c r="C259" s="20">
        <v>6</v>
      </c>
      <c r="D259" s="20">
        <v>24651</v>
      </c>
      <c r="E259" s="20">
        <v>54953248.410630777</v>
      </c>
      <c r="F259" s="20">
        <v>30979629</v>
      </c>
      <c r="G259" s="20">
        <v>5476024.0992607949</v>
      </c>
      <c r="H259" s="20">
        <v>2925469.1437658914</v>
      </c>
      <c r="I259" s="20">
        <v>11696485.509836318</v>
      </c>
      <c r="J259" s="20">
        <v>5529193.7605431341</v>
      </c>
      <c r="K259" s="20">
        <v>-83138.959252933928</v>
      </c>
      <c r="L259" s="20">
        <v>-1990338</v>
      </c>
      <c r="M259" s="20">
        <v>-228000</v>
      </c>
      <c r="N259" s="20">
        <v>242327.13052682558</v>
      </c>
      <c r="O259" s="283">
        <v>-405596.72595075518</v>
      </c>
      <c r="P259" s="284">
        <v>-16.453560746044996</v>
      </c>
      <c r="R259" s="20">
        <v>151813100</v>
      </c>
      <c r="S259" s="20">
        <v>73346056.969999999</v>
      </c>
      <c r="T259" s="20">
        <v>4388203.7156488374</v>
      </c>
      <c r="U259" s="20">
        <v>55976377.212272421</v>
      </c>
      <c r="V259" s="20">
        <v>13955711.94469312</v>
      </c>
      <c r="W259" s="20">
        <v>3257686.0992607949</v>
      </c>
      <c r="X259" s="283">
        <v>-889064.05812481046</v>
      </c>
      <c r="Y259" s="284">
        <v>-36.066044303468843</v>
      </c>
      <c r="AA259" s="415">
        <v>483467.33217405528</v>
      </c>
      <c r="AB259" s="416">
        <v>19.612483557423847</v>
      </c>
    </row>
    <row r="260" spans="1:28" x14ac:dyDescent="0.25">
      <c r="A260" s="20">
        <v>791</v>
      </c>
      <c r="B260" s="20" t="s">
        <v>253</v>
      </c>
      <c r="C260" s="20">
        <v>17</v>
      </c>
      <c r="D260" s="20">
        <v>5301</v>
      </c>
      <c r="E260" s="20">
        <v>15394093.75206792</v>
      </c>
      <c r="F260" s="20">
        <v>6334358</v>
      </c>
      <c r="G260" s="20">
        <v>1199436.870162938</v>
      </c>
      <c r="H260" s="20">
        <v>796352.01463354658</v>
      </c>
      <c r="I260" s="20">
        <v>5549331.0243355865</v>
      </c>
      <c r="J260" s="20">
        <v>1421800.0856420342</v>
      </c>
      <c r="K260" s="20">
        <v>380382.65157389728</v>
      </c>
      <c r="L260" s="20">
        <v>-434717</v>
      </c>
      <c r="M260" s="20">
        <v>58300</v>
      </c>
      <c r="N260" s="20">
        <v>42354.963686606301</v>
      </c>
      <c r="O260" s="283">
        <v>-46495.14203331247</v>
      </c>
      <c r="P260" s="284">
        <v>-8.7710133999834881</v>
      </c>
      <c r="R260" s="20">
        <v>39758397</v>
      </c>
      <c r="S260" s="20">
        <v>13596828.92</v>
      </c>
      <c r="T260" s="20">
        <v>1194528.0219503199</v>
      </c>
      <c r="U260" s="20">
        <v>19967973.994167119</v>
      </c>
      <c r="V260" s="20">
        <v>3824752.2116837502</v>
      </c>
      <c r="W260" s="20">
        <v>823019.87016293802</v>
      </c>
      <c r="X260" s="283">
        <v>-351293.98203586787</v>
      </c>
      <c r="Y260" s="284">
        <v>-66.269379746438005</v>
      </c>
      <c r="AA260" s="415">
        <v>304798.8400025554</v>
      </c>
      <c r="AB260" s="416">
        <v>57.498366346454517</v>
      </c>
    </row>
    <row r="261" spans="1:28" x14ac:dyDescent="0.25">
      <c r="A261" s="20">
        <v>831</v>
      </c>
      <c r="B261" s="20" t="s">
        <v>254</v>
      </c>
      <c r="C261" s="20">
        <v>9</v>
      </c>
      <c r="D261" s="20">
        <v>4715</v>
      </c>
      <c r="E261" s="20">
        <v>10882314.528128779</v>
      </c>
      <c r="F261" s="20">
        <v>7412191</v>
      </c>
      <c r="G261" s="20">
        <v>1949442.6967051623</v>
      </c>
      <c r="H261" s="20">
        <v>507581.5838990318</v>
      </c>
      <c r="I261" s="20">
        <v>2373874.4956526081</v>
      </c>
      <c r="J261" s="20">
        <v>1049407.9741518593</v>
      </c>
      <c r="K261" s="20">
        <v>-440110.43817419204</v>
      </c>
      <c r="L261" s="20">
        <v>-975409</v>
      </c>
      <c r="M261" s="20">
        <v>140305</v>
      </c>
      <c r="N261" s="20">
        <v>57674.253968546611</v>
      </c>
      <c r="O261" s="283">
        <v>1192643.0380742382</v>
      </c>
      <c r="P261" s="284">
        <v>252.94656162762212</v>
      </c>
      <c r="R261" s="20">
        <v>26356804</v>
      </c>
      <c r="S261" s="20">
        <v>17589812.68</v>
      </c>
      <c r="T261" s="20">
        <v>761372.37584854767</v>
      </c>
      <c r="U261" s="20">
        <v>5600458.9301678566</v>
      </c>
      <c r="V261" s="20">
        <v>2366849.6756438138</v>
      </c>
      <c r="W261" s="20">
        <v>1114338.6967051623</v>
      </c>
      <c r="X261" s="283">
        <v>1076028.3583653793</v>
      </c>
      <c r="Y261" s="284">
        <v>228.21386179541449</v>
      </c>
      <c r="AA261" s="415">
        <v>116614.67970885895</v>
      </c>
      <c r="AB261" s="416">
        <v>24.732699832207626</v>
      </c>
    </row>
    <row r="262" spans="1:28" x14ac:dyDescent="0.25">
      <c r="A262" s="20">
        <v>832</v>
      </c>
      <c r="B262" s="20" t="s">
        <v>255</v>
      </c>
      <c r="C262" s="20">
        <v>17</v>
      </c>
      <c r="D262" s="20">
        <v>4024</v>
      </c>
      <c r="E262" s="20">
        <v>16534341.995099301</v>
      </c>
      <c r="F262" s="20">
        <v>4262006</v>
      </c>
      <c r="G262" s="20">
        <v>857963.63833066775</v>
      </c>
      <c r="H262" s="20">
        <v>886705.25973805389</v>
      </c>
      <c r="I262" s="20">
        <v>5009833.2152418597</v>
      </c>
      <c r="J262" s="20">
        <v>934402.1703407655</v>
      </c>
      <c r="K262" s="20">
        <v>2882002.9119937955</v>
      </c>
      <c r="L262" s="20">
        <v>-123321</v>
      </c>
      <c r="M262" s="20">
        <v>16000</v>
      </c>
      <c r="N262" s="20">
        <v>35009.091704662926</v>
      </c>
      <c r="O262" s="283">
        <v>-1773740.7077494934</v>
      </c>
      <c r="P262" s="284">
        <v>-440.79043433138503</v>
      </c>
      <c r="R262" s="20">
        <v>31967210</v>
      </c>
      <c r="S262" s="20">
        <v>10150668.969999999</v>
      </c>
      <c r="T262" s="20">
        <v>1330057.8896070807</v>
      </c>
      <c r="U262" s="20">
        <v>17372111.172263928</v>
      </c>
      <c r="V262" s="20">
        <v>2445845.0375455651</v>
      </c>
      <c r="W262" s="20">
        <v>750642.63833066775</v>
      </c>
      <c r="X262" s="283">
        <v>82115.707747239619</v>
      </c>
      <c r="Y262" s="284">
        <v>20.406488008757361</v>
      </c>
      <c r="AA262" s="415">
        <v>-1855856.415496733</v>
      </c>
      <c r="AB262" s="416">
        <v>-461.19692234014241</v>
      </c>
    </row>
    <row r="263" spans="1:28" x14ac:dyDescent="0.25">
      <c r="A263" s="20">
        <v>833</v>
      </c>
      <c r="B263" s="20" t="s">
        <v>256</v>
      </c>
      <c r="C263" s="20">
        <v>2</v>
      </c>
      <c r="D263" s="20">
        <v>1662</v>
      </c>
      <c r="E263" s="20">
        <v>4571235.1939878827</v>
      </c>
      <c r="F263" s="20">
        <v>2212262</v>
      </c>
      <c r="G263" s="20">
        <v>1154796.606029172</v>
      </c>
      <c r="H263" s="20">
        <v>156625.70207851182</v>
      </c>
      <c r="I263" s="20">
        <v>505444.90088975249</v>
      </c>
      <c r="J263" s="20">
        <v>438439.3917398958</v>
      </c>
      <c r="K263" s="20">
        <v>49855.978361356807</v>
      </c>
      <c r="L263" s="20">
        <v>-338916</v>
      </c>
      <c r="M263" s="20">
        <v>-109000</v>
      </c>
      <c r="N263" s="20">
        <v>17199.536546921241</v>
      </c>
      <c r="O263" s="283">
        <v>-484527.07834227197</v>
      </c>
      <c r="P263" s="284">
        <v>-291.53253811207702</v>
      </c>
      <c r="R263" s="20">
        <v>11340423</v>
      </c>
      <c r="S263" s="20">
        <v>5244790.6025</v>
      </c>
      <c r="T263" s="20">
        <v>234938.55311776773</v>
      </c>
      <c r="U263" s="20">
        <v>3920304.8792210887</v>
      </c>
      <c r="V263" s="20">
        <v>1066259.0005336094</v>
      </c>
      <c r="W263" s="20">
        <v>706880.60602917196</v>
      </c>
      <c r="X263" s="283">
        <v>-167249.35859836265</v>
      </c>
      <c r="Y263" s="284">
        <v>-100.63138303150581</v>
      </c>
      <c r="AA263" s="415">
        <v>-317277.71974390931</v>
      </c>
      <c r="AB263" s="416">
        <v>-190.90115508057119</v>
      </c>
    </row>
    <row r="264" spans="1:28" x14ac:dyDescent="0.25">
      <c r="A264" s="20">
        <v>834</v>
      </c>
      <c r="B264" s="20" t="s">
        <v>257</v>
      </c>
      <c r="C264" s="20">
        <v>5</v>
      </c>
      <c r="D264" s="20">
        <v>6081</v>
      </c>
      <c r="E264" s="20">
        <v>14923352.104687866</v>
      </c>
      <c r="F264" s="20">
        <v>8144278</v>
      </c>
      <c r="G264" s="20">
        <v>1507812.7080968313</v>
      </c>
      <c r="H264" s="20">
        <v>829947.60916431656</v>
      </c>
      <c r="I264" s="20">
        <v>2660081.5734706917</v>
      </c>
      <c r="J264" s="20">
        <v>1430011.9195047785</v>
      </c>
      <c r="K264" s="20">
        <v>397388.85182849737</v>
      </c>
      <c r="L264" s="20">
        <v>-1338393</v>
      </c>
      <c r="M264" s="20">
        <v>-48860</v>
      </c>
      <c r="N264" s="20">
        <v>64403.464491326602</v>
      </c>
      <c r="O264" s="283">
        <v>-1276680.9781314246</v>
      </c>
      <c r="P264" s="284">
        <v>-209.94589346019151</v>
      </c>
      <c r="R264" s="20">
        <v>35844893</v>
      </c>
      <c r="S264" s="20">
        <v>19377813.824999999</v>
      </c>
      <c r="T264" s="20">
        <v>1244921.4137464748</v>
      </c>
      <c r="U264" s="20">
        <v>10491478.871002933</v>
      </c>
      <c r="V264" s="20">
        <v>3550884.2815263923</v>
      </c>
      <c r="W264" s="20">
        <v>120559.70809683134</v>
      </c>
      <c r="X264" s="283">
        <v>-1059234.9006273672</v>
      </c>
      <c r="Y264" s="284">
        <v>-174.18761727139733</v>
      </c>
      <c r="AA264" s="415">
        <v>-217446.07750405744</v>
      </c>
      <c r="AB264" s="416">
        <v>-35.758276188794184</v>
      </c>
    </row>
    <row r="265" spans="1:28" x14ac:dyDescent="0.25">
      <c r="A265" s="20">
        <v>837</v>
      </c>
      <c r="B265" s="20" t="s">
        <v>258</v>
      </c>
      <c r="C265" s="20">
        <v>6</v>
      </c>
      <c r="D265" s="20">
        <v>235239</v>
      </c>
      <c r="E265" s="20">
        <v>575977010.87682438</v>
      </c>
      <c r="F265" s="20">
        <v>342758202</v>
      </c>
      <c r="G265" s="20">
        <v>84874984.843252435</v>
      </c>
      <c r="H265" s="20">
        <v>49225161.736945018</v>
      </c>
      <c r="I265" s="20">
        <v>7365138.205774311</v>
      </c>
      <c r="J265" s="20">
        <v>52622653.781798713</v>
      </c>
      <c r="K265" s="20">
        <v>-47653793.107630968</v>
      </c>
      <c r="L265" s="20">
        <v>63647763</v>
      </c>
      <c r="M265" s="20">
        <v>26383600</v>
      </c>
      <c r="N265" s="20">
        <v>2969539.3480483731</v>
      </c>
      <c r="O265" s="283">
        <v>6216238.9313634634</v>
      </c>
      <c r="P265" s="284">
        <v>26.42520556269778</v>
      </c>
      <c r="R265" s="20">
        <v>1391983944.24</v>
      </c>
      <c r="S265" s="20">
        <v>855239517.62250006</v>
      </c>
      <c r="T265" s="20">
        <v>73837742.60541752</v>
      </c>
      <c r="U265" s="20">
        <v>160391305.63585004</v>
      </c>
      <c r="V265" s="20">
        <v>119715188.88136587</v>
      </c>
      <c r="W265" s="20">
        <v>174906347.84325242</v>
      </c>
      <c r="X265" s="283">
        <v>-7893841.6516141891</v>
      </c>
      <c r="Y265" s="284">
        <v>-33.556687673447811</v>
      </c>
      <c r="AA265" s="415">
        <v>14110080.582977653</v>
      </c>
      <c r="AB265" s="416">
        <v>59.981893236145588</v>
      </c>
    </row>
    <row r="266" spans="1:28" x14ac:dyDescent="0.25">
      <c r="A266" s="20">
        <v>844</v>
      </c>
      <c r="B266" s="20" t="s">
        <v>259</v>
      </c>
      <c r="C266" s="20">
        <v>11</v>
      </c>
      <c r="D266" s="20">
        <v>1567</v>
      </c>
      <c r="E266" s="20">
        <v>3626014.2138021849</v>
      </c>
      <c r="F266" s="20">
        <v>1740315</v>
      </c>
      <c r="G266" s="20">
        <v>394707.01853716286</v>
      </c>
      <c r="H266" s="20">
        <v>323813.17695622623</v>
      </c>
      <c r="I266" s="20">
        <v>817189.20597773558</v>
      </c>
      <c r="J266" s="20">
        <v>412023.33826495218</v>
      </c>
      <c r="K266" s="20">
        <v>68797.579522112763</v>
      </c>
      <c r="L266" s="20">
        <v>-310844</v>
      </c>
      <c r="M266" s="20">
        <v>242000</v>
      </c>
      <c r="N266" s="20">
        <v>12381.901388458102</v>
      </c>
      <c r="O266" s="283">
        <v>74369.006844462361</v>
      </c>
      <c r="P266" s="284">
        <v>47.459481074960024</v>
      </c>
      <c r="R266" s="20">
        <v>12094000</v>
      </c>
      <c r="S266" s="20">
        <v>3817895.04</v>
      </c>
      <c r="T266" s="20">
        <v>485719.76543433935</v>
      </c>
      <c r="U266" s="20">
        <v>6305157.9058661237</v>
      </c>
      <c r="V266" s="20">
        <v>1118171.3557921769</v>
      </c>
      <c r="W266" s="20">
        <v>325863.01853716286</v>
      </c>
      <c r="X266" s="283">
        <v>-41192.914370197803</v>
      </c>
      <c r="Y266" s="284">
        <v>-26.287756458326612</v>
      </c>
      <c r="AA266" s="415">
        <v>115561.92121466016</v>
      </c>
      <c r="AB266" s="416">
        <v>73.747237533286636</v>
      </c>
    </row>
    <row r="267" spans="1:28" x14ac:dyDescent="0.25">
      <c r="A267" s="20">
        <v>845</v>
      </c>
      <c r="B267" s="20" t="s">
        <v>260</v>
      </c>
      <c r="C267" s="20">
        <v>19</v>
      </c>
      <c r="D267" s="20">
        <v>3062</v>
      </c>
      <c r="E267" s="20">
        <v>11866691.459612297</v>
      </c>
      <c r="F267" s="20">
        <v>3361264</v>
      </c>
      <c r="G267" s="20">
        <v>2620242.8685993669</v>
      </c>
      <c r="H267" s="20">
        <v>309044.35390052217</v>
      </c>
      <c r="I267" s="20">
        <v>3234977.0658000433</v>
      </c>
      <c r="J267" s="20">
        <v>780105.1603460866</v>
      </c>
      <c r="K267" s="20">
        <v>398615.66458061495</v>
      </c>
      <c r="L267" s="20">
        <v>582</v>
      </c>
      <c r="M267" s="20">
        <v>347300</v>
      </c>
      <c r="N267" s="20">
        <v>29368.521562235572</v>
      </c>
      <c r="O267" s="283">
        <v>-785191.82482342795</v>
      </c>
      <c r="P267" s="284">
        <v>-256.43103358047938</v>
      </c>
      <c r="R267" s="20">
        <v>23806000</v>
      </c>
      <c r="S267" s="20">
        <v>8518560.2000000011</v>
      </c>
      <c r="T267" s="20">
        <v>463566.53085078328</v>
      </c>
      <c r="U267" s="20">
        <v>9366913.5166958533</v>
      </c>
      <c r="V267" s="20">
        <v>1878129.7125806101</v>
      </c>
      <c r="W267" s="20">
        <v>2968124.8685993669</v>
      </c>
      <c r="X267" s="283">
        <v>-610705.17127338797</v>
      </c>
      <c r="Y267" s="284">
        <v>-199.44649617027693</v>
      </c>
      <c r="AA267" s="415">
        <v>-174486.65355003998</v>
      </c>
      <c r="AB267" s="416">
        <v>-56.984537410202478</v>
      </c>
    </row>
    <row r="268" spans="1:28" x14ac:dyDescent="0.25">
      <c r="A268" s="20">
        <v>846</v>
      </c>
      <c r="B268" s="20" t="s">
        <v>261</v>
      </c>
      <c r="C268" s="20">
        <v>14</v>
      </c>
      <c r="D268" s="20">
        <v>5158</v>
      </c>
      <c r="E268" s="20">
        <v>11475079.260878526</v>
      </c>
      <c r="F268" s="20">
        <v>6869021</v>
      </c>
      <c r="G268" s="20">
        <v>1032895.9822876706</v>
      </c>
      <c r="H268" s="20">
        <v>562155.88544901437</v>
      </c>
      <c r="I268" s="20">
        <v>3237817.1593055017</v>
      </c>
      <c r="J268" s="20">
        <v>1331877.6555210617</v>
      </c>
      <c r="K268" s="20">
        <v>513075.34226569964</v>
      </c>
      <c r="L268" s="20">
        <v>-376017</v>
      </c>
      <c r="M268" s="20">
        <v>-320000</v>
      </c>
      <c r="N268" s="20">
        <v>43168.942223322563</v>
      </c>
      <c r="O268" s="283">
        <v>1418915.7061737422</v>
      </c>
      <c r="P268" s="284">
        <v>275.09028812984531</v>
      </c>
      <c r="R268" s="20">
        <v>33533652</v>
      </c>
      <c r="S268" s="20">
        <v>14395812.450000001</v>
      </c>
      <c r="T268" s="20">
        <v>843233.82817352156</v>
      </c>
      <c r="U268" s="20">
        <v>15706370.776134754</v>
      </c>
      <c r="V268" s="20">
        <v>3537997.4450837672</v>
      </c>
      <c r="W268" s="20">
        <v>336878.9822876706</v>
      </c>
      <c r="X268" s="283">
        <v>1286641.4816797152</v>
      </c>
      <c r="Y268" s="284">
        <v>249.44580877854114</v>
      </c>
      <c r="AA268" s="415">
        <v>132274.22449402697</v>
      </c>
      <c r="AB268" s="416">
        <v>25.644479351304181</v>
      </c>
    </row>
    <row r="269" spans="1:28" x14ac:dyDescent="0.25">
      <c r="A269" s="20">
        <v>848</v>
      </c>
      <c r="B269" s="20" t="s">
        <v>262</v>
      </c>
      <c r="C269" s="20">
        <v>12</v>
      </c>
      <c r="D269" s="20">
        <v>4482</v>
      </c>
      <c r="E269" s="20">
        <v>11923076.846520904</v>
      </c>
      <c r="F269" s="20">
        <v>5282946</v>
      </c>
      <c r="G269" s="20">
        <v>881240.43702071195</v>
      </c>
      <c r="H269" s="20">
        <v>627031.90106344479</v>
      </c>
      <c r="I269" s="20">
        <v>3116977.6007036823</v>
      </c>
      <c r="J269" s="20">
        <v>1119559.037722151</v>
      </c>
      <c r="K269" s="20">
        <v>75905.471267653862</v>
      </c>
      <c r="L269" s="20">
        <v>458083</v>
      </c>
      <c r="M269" s="20">
        <v>164600</v>
      </c>
      <c r="N269" s="20">
        <v>36697.941819711523</v>
      </c>
      <c r="O269" s="283">
        <v>-160035.45692354999</v>
      </c>
      <c r="P269" s="284">
        <v>-35.706259911546184</v>
      </c>
      <c r="R269" s="20">
        <v>31542244</v>
      </c>
      <c r="S269" s="20">
        <v>11606904.1675</v>
      </c>
      <c r="T269" s="20">
        <v>940547.85159516719</v>
      </c>
      <c r="U269" s="20">
        <v>14528920.176221237</v>
      </c>
      <c r="V269" s="20">
        <v>2992643.2475999566</v>
      </c>
      <c r="W269" s="20">
        <v>1503923.4370207121</v>
      </c>
      <c r="X269" s="283">
        <v>30694.879937071353</v>
      </c>
      <c r="Y269" s="284">
        <v>6.8484783438356436</v>
      </c>
      <c r="AA269" s="415">
        <v>-190730.33686062135</v>
      </c>
      <c r="AB269" s="416">
        <v>-42.554738255381828</v>
      </c>
    </row>
    <row r="270" spans="1:28" x14ac:dyDescent="0.25">
      <c r="A270" s="20">
        <v>849</v>
      </c>
      <c r="B270" s="20" t="s">
        <v>263</v>
      </c>
      <c r="C270" s="20">
        <v>16</v>
      </c>
      <c r="D270" s="20">
        <v>3112</v>
      </c>
      <c r="E270" s="20">
        <v>9044234.4508463796</v>
      </c>
      <c r="F270" s="20">
        <v>3615348</v>
      </c>
      <c r="G270" s="20">
        <v>701802.55180865282</v>
      </c>
      <c r="H270" s="20">
        <v>404718.03273163718</v>
      </c>
      <c r="I270" s="20">
        <v>3501123.7000772003</v>
      </c>
      <c r="J270" s="20">
        <v>776592.04101367923</v>
      </c>
      <c r="K270" s="20">
        <v>-285458.28032802988</v>
      </c>
      <c r="L270" s="20">
        <v>237492</v>
      </c>
      <c r="M270" s="20">
        <v>-154000</v>
      </c>
      <c r="N270" s="20">
        <v>24376.192154773813</v>
      </c>
      <c r="O270" s="283">
        <v>-222240.21338846534</v>
      </c>
      <c r="P270" s="284">
        <v>-71.413950317630253</v>
      </c>
      <c r="R270" s="20">
        <v>21248604</v>
      </c>
      <c r="S270" s="20">
        <v>7821855.9800000004</v>
      </c>
      <c r="T270" s="20">
        <v>607077.04909745581</v>
      </c>
      <c r="U270" s="20">
        <v>9227551.7207089681</v>
      </c>
      <c r="V270" s="20">
        <v>2063531.4030192019</v>
      </c>
      <c r="W270" s="20">
        <v>785294.55180865282</v>
      </c>
      <c r="X270" s="283">
        <v>-743293.29536572099</v>
      </c>
      <c r="Y270" s="284">
        <v>-238.84745995042448</v>
      </c>
      <c r="AA270" s="415">
        <v>521053.08197725564</v>
      </c>
      <c r="AB270" s="416">
        <v>167.43350963279423</v>
      </c>
    </row>
    <row r="271" spans="1:28" x14ac:dyDescent="0.25">
      <c r="A271" s="20">
        <v>850</v>
      </c>
      <c r="B271" s="20" t="s">
        <v>264</v>
      </c>
      <c r="C271" s="20">
        <v>13</v>
      </c>
      <c r="D271" s="20">
        <v>2406</v>
      </c>
      <c r="E271" s="20">
        <v>7135853.5723507488</v>
      </c>
      <c r="F271" s="20">
        <v>3110465</v>
      </c>
      <c r="G271" s="20">
        <v>637201.17987073527</v>
      </c>
      <c r="H271" s="20">
        <v>421486.88471938338</v>
      </c>
      <c r="I271" s="20">
        <v>1903379.0230266559</v>
      </c>
      <c r="J271" s="20">
        <v>540188.39601372369</v>
      </c>
      <c r="K271" s="20">
        <v>56605.161487318743</v>
      </c>
      <c r="L271" s="20">
        <v>-512245</v>
      </c>
      <c r="M271" s="20">
        <v>-16800</v>
      </c>
      <c r="N271" s="20">
        <v>23755.053312567063</v>
      </c>
      <c r="O271" s="283">
        <v>-971817.87392036431</v>
      </c>
      <c r="P271" s="284">
        <v>-403.91432831270339</v>
      </c>
      <c r="R271" s="20">
        <v>15481426</v>
      </c>
      <c r="S271" s="20">
        <v>7196244.5699999994</v>
      </c>
      <c r="T271" s="20">
        <v>632230.32707907516</v>
      </c>
      <c r="U271" s="20">
        <v>5355359.2179706814</v>
      </c>
      <c r="V271" s="20">
        <v>1346081.0391346624</v>
      </c>
      <c r="W271" s="20">
        <v>108156.17987073527</v>
      </c>
      <c r="X271" s="283">
        <v>-843354.66594484448</v>
      </c>
      <c r="Y271" s="284">
        <v>-350.52147379253717</v>
      </c>
      <c r="AA271" s="415">
        <v>-128463.20797551982</v>
      </c>
      <c r="AB271" s="416">
        <v>-53.392854520166175</v>
      </c>
    </row>
    <row r="272" spans="1:28" x14ac:dyDescent="0.25">
      <c r="A272" s="20">
        <v>851</v>
      </c>
      <c r="B272" s="20" t="s">
        <v>265</v>
      </c>
      <c r="C272" s="20">
        <v>19</v>
      </c>
      <c r="D272" s="20">
        <v>21875</v>
      </c>
      <c r="E272" s="20">
        <v>53197758.627802953</v>
      </c>
      <c r="F272" s="20">
        <v>32322006</v>
      </c>
      <c r="G272" s="20">
        <v>6705488.2373383706</v>
      </c>
      <c r="H272" s="20">
        <v>1894429.15460995</v>
      </c>
      <c r="I272" s="20">
        <v>12652019.370611774</v>
      </c>
      <c r="J272" s="20">
        <v>4688284.3491438795</v>
      </c>
      <c r="K272" s="20">
        <v>-2475639.2804557863</v>
      </c>
      <c r="L272" s="20">
        <v>-361529</v>
      </c>
      <c r="M272" s="20">
        <v>260000</v>
      </c>
      <c r="N272" s="20">
        <v>250178.59081095594</v>
      </c>
      <c r="O272" s="283">
        <v>2737478.794256188</v>
      </c>
      <c r="P272" s="284">
        <v>125.14188773742573</v>
      </c>
      <c r="R272" s="20">
        <v>129294460</v>
      </c>
      <c r="S272" s="20">
        <v>76624029.909999996</v>
      </c>
      <c r="T272" s="20">
        <v>2841643.7319149254</v>
      </c>
      <c r="U272" s="20">
        <v>33074328.14174258</v>
      </c>
      <c r="V272" s="20">
        <v>10994459.478007531</v>
      </c>
      <c r="W272" s="20">
        <v>6603959.2373383706</v>
      </c>
      <c r="X272" s="283">
        <v>843960.49900338054</v>
      </c>
      <c r="Y272" s="284">
        <v>38.581051383011683</v>
      </c>
      <c r="AA272" s="415">
        <v>1893518.2952528074</v>
      </c>
      <c r="AB272" s="416">
        <v>86.56083635441405</v>
      </c>
    </row>
    <row r="273" spans="1:28" x14ac:dyDescent="0.25">
      <c r="A273" s="20">
        <v>853</v>
      </c>
      <c r="B273" s="20" t="s">
        <v>266</v>
      </c>
      <c r="C273" s="20">
        <v>2</v>
      </c>
      <c r="D273" s="20">
        <v>191331</v>
      </c>
      <c r="E273" s="20">
        <v>495037443.69823647</v>
      </c>
      <c r="F273" s="20">
        <v>243881352</v>
      </c>
      <c r="G273" s="20">
        <v>55631314.608437687</v>
      </c>
      <c r="H273" s="20">
        <v>63202142.295204192</v>
      </c>
      <c r="I273" s="20">
        <v>8354915.2365061454</v>
      </c>
      <c r="J273" s="20">
        <v>43532988.458883062</v>
      </c>
      <c r="K273" s="20">
        <v>-30826181.777194839</v>
      </c>
      <c r="L273" s="20">
        <v>41171266</v>
      </c>
      <c r="M273" s="20">
        <v>30770000</v>
      </c>
      <c r="N273" s="20">
        <v>2399225.662039842</v>
      </c>
      <c r="O273" s="283">
        <v>-36920421.214360476</v>
      </c>
      <c r="P273" s="284">
        <v>-192.9662271893236</v>
      </c>
      <c r="R273" s="20">
        <v>1169591711</v>
      </c>
      <c r="S273" s="20">
        <v>646222824.91500008</v>
      </c>
      <c r="T273" s="20">
        <v>94803213.442806289</v>
      </c>
      <c r="U273" s="20">
        <v>154849063.38317025</v>
      </c>
      <c r="V273" s="20">
        <v>101672155.96018426</v>
      </c>
      <c r="W273" s="20">
        <v>127572580.60843769</v>
      </c>
      <c r="X273" s="283">
        <v>-44471872.690401554</v>
      </c>
      <c r="Y273" s="284">
        <v>-232.43422493167105</v>
      </c>
      <c r="AA273" s="415">
        <v>7551451.4760410786</v>
      </c>
      <c r="AB273" s="416">
        <v>39.467997742347443</v>
      </c>
    </row>
    <row r="274" spans="1:28" x14ac:dyDescent="0.25">
      <c r="A274" s="20">
        <v>854</v>
      </c>
      <c r="B274" s="20" t="s">
        <v>267</v>
      </c>
      <c r="C274" s="20">
        <v>19</v>
      </c>
      <c r="D274" s="20">
        <v>3438</v>
      </c>
      <c r="E274" s="20">
        <v>8362436.1921805441</v>
      </c>
      <c r="F274" s="20">
        <v>4498789</v>
      </c>
      <c r="G274" s="20">
        <v>854190.2906323697</v>
      </c>
      <c r="H274" s="20">
        <v>455267.48220684478</v>
      </c>
      <c r="I274" s="20">
        <v>2581401.2458443819</v>
      </c>
      <c r="J274" s="20">
        <v>847533.22709404118</v>
      </c>
      <c r="K274" s="20">
        <v>395602.7458974942</v>
      </c>
      <c r="L274" s="20">
        <v>-297954</v>
      </c>
      <c r="M274" s="20">
        <v>131500</v>
      </c>
      <c r="N274" s="20">
        <v>33768.551459615759</v>
      </c>
      <c r="O274" s="283">
        <v>1137662.3509542048</v>
      </c>
      <c r="P274" s="284">
        <v>330.90818817748828</v>
      </c>
      <c r="R274" s="20">
        <v>27045750</v>
      </c>
      <c r="S274" s="20">
        <v>10378797.137499999</v>
      </c>
      <c r="T274" s="20">
        <v>682901.2233102672</v>
      </c>
      <c r="U274" s="20">
        <v>14317869.050287042</v>
      </c>
      <c r="V274" s="20">
        <v>2199612.8801617259</v>
      </c>
      <c r="W274" s="20">
        <v>687736.2906323697</v>
      </c>
      <c r="X274" s="283">
        <v>1221166.5818914063</v>
      </c>
      <c r="Y274" s="284">
        <v>355.19679519819846</v>
      </c>
      <c r="AA274" s="415">
        <v>-83504.23093720153</v>
      </c>
      <c r="AB274" s="416">
        <v>-24.28860702071016</v>
      </c>
    </row>
    <row r="275" spans="1:28" x14ac:dyDescent="0.25">
      <c r="A275" s="20">
        <v>857</v>
      </c>
      <c r="B275" s="20" t="s">
        <v>268</v>
      </c>
      <c r="C275" s="20">
        <v>11</v>
      </c>
      <c r="D275" s="20">
        <v>2551</v>
      </c>
      <c r="E275" s="20">
        <v>5971943.7390601411</v>
      </c>
      <c r="F275" s="20">
        <v>3017340</v>
      </c>
      <c r="G275" s="20">
        <v>882872.70291799749</v>
      </c>
      <c r="H275" s="20">
        <v>500432.54908624262</v>
      </c>
      <c r="I275" s="20">
        <v>1192378.0168903421</v>
      </c>
      <c r="J275" s="20">
        <v>652834.37454000348</v>
      </c>
      <c r="K275" s="20">
        <v>-915684.32708017575</v>
      </c>
      <c r="L275" s="20">
        <v>-27843</v>
      </c>
      <c r="M275" s="20">
        <v>120500</v>
      </c>
      <c r="N275" s="20">
        <v>20856.667936238351</v>
      </c>
      <c r="O275" s="283">
        <v>-528256.75476949196</v>
      </c>
      <c r="P275" s="284">
        <v>-207.07830449607681</v>
      </c>
      <c r="R275" s="20">
        <v>19586909</v>
      </c>
      <c r="S275" s="20">
        <v>6539422.2999999998</v>
      </c>
      <c r="T275" s="20">
        <v>750648.82362936391</v>
      </c>
      <c r="U275" s="20">
        <v>8411917.5948100574</v>
      </c>
      <c r="V275" s="20">
        <v>1707184.1988837558</v>
      </c>
      <c r="W275" s="20">
        <v>975529.70291799749</v>
      </c>
      <c r="X275" s="283">
        <v>-1202206.3797588274</v>
      </c>
      <c r="Y275" s="284">
        <v>-471.26867101482844</v>
      </c>
      <c r="AA275" s="415">
        <v>673949.62498933543</v>
      </c>
      <c r="AB275" s="416">
        <v>264.19036651875166</v>
      </c>
    </row>
    <row r="276" spans="1:28" x14ac:dyDescent="0.25">
      <c r="A276" s="20">
        <v>858</v>
      </c>
      <c r="B276" s="20" t="s">
        <v>269</v>
      </c>
      <c r="C276" s="20">
        <v>1</v>
      </c>
      <c r="D276" s="20">
        <v>38664</v>
      </c>
      <c r="E276" s="20">
        <v>110279464.86638291</v>
      </c>
      <c r="F276" s="20">
        <v>61786508</v>
      </c>
      <c r="G276" s="20">
        <v>9857305.243842246</v>
      </c>
      <c r="H276" s="20">
        <v>4836385.4387661023</v>
      </c>
      <c r="I276" s="20">
        <v>16483154.897987023</v>
      </c>
      <c r="J276" s="20">
        <v>7717574.1449250421</v>
      </c>
      <c r="K276" s="20">
        <v>2972227.2741575693</v>
      </c>
      <c r="L276" s="20">
        <v>-3244186</v>
      </c>
      <c r="M276" s="20">
        <v>-299573</v>
      </c>
      <c r="N276" s="20">
        <v>598210.71230484138</v>
      </c>
      <c r="O276" s="283">
        <v>-9571858.1544000804</v>
      </c>
      <c r="P276" s="284">
        <v>-247.56512917442791</v>
      </c>
      <c r="R276" s="20">
        <v>226167322.71000001</v>
      </c>
      <c r="S276" s="20">
        <v>167565340.05000001</v>
      </c>
      <c r="T276" s="20">
        <v>7254578.1581491539</v>
      </c>
      <c r="U276" s="20">
        <v>20307101.843264643</v>
      </c>
      <c r="V276" s="20">
        <v>15890864.30655488</v>
      </c>
      <c r="W276" s="20">
        <v>6313546.243842246</v>
      </c>
      <c r="X276" s="283">
        <v>-8835892.1081890762</v>
      </c>
      <c r="Y276" s="284">
        <v>-228.53021177811598</v>
      </c>
      <c r="AA276" s="415">
        <v>-735966.04621100426</v>
      </c>
      <c r="AB276" s="416">
        <v>-19.034917396311926</v>
      </c>
    </row>
    <row r="277" spans="1:28" x14ac:dyDescent="0.25">
      <c r="A277" s="20">
        <v>859</v>
      </c>
      <c r="B277" s="20" t="s">
        <v>270</v>
      </c>
      <c r="C277" s="20">
        <v>17</v>
      </c>
      <c r="D277" s="20">
        <v>6758</v>
      </c>
      <c r="E277" s="20">
        <v>19412771.339249175</v>
      </c>
      <c r="F277" s="20">
        <v>8731244</v>
      </c>
      <c r="G277" s="20">
        <v>858291.50443256844</v>
      </c>
      <c r="H277" s="20">
        <v>235128.9973378912</v>
      </c>
      <c r="I277" s="20">
        <v>12743025.753869968</v>
      </c>
      <c r="J277" s="20">
        <v>1222729.1882193566</v>
      </c>
      <c r="K277" s="20">
        <v>-1212041.2044425979</v>
      </c>
      <c r="L277" s="20">
        <v>-1039300</v>
      </c>
      <c r="M277" s="20">
        <v>-290000</v>
      </c>
      <c r="N277" s="20">
        <v>56733.276295495751</v>
      </c>
      <c r="O277" s="283">
        <v>1893040.1764635034</v>
      </c>
      <c r="P277" s="284">
        <v>280.11840433020177</v>
      </c>
      <c r="R277" s="20">
        <v>39802066</v>
      </c>
      <c r="S277" s="20">
        <v>18874899.460000001</v>
      </c>
      <c r="T277" s="20">
        <v>352693.49600683682</v>
      </c>
      <c r="U277" s="20">
        <v>18347033.595676247</v>
      </c>
      <c r="V277" s="20">
        <v>3043177.298883135</v>
      </c>
      <c r="W277" s="20">
        <v>-471008.49556743156</v>
      </c>
      <c r="X277" s="283">
        <v>344729.35499878228</v>
      </c>
      <c r="Y277" s="284">
        <v>51.010558597037921</v>
      </c>
      <c r="AA277" s="415">
        <v>1548310.8214647211</v>
      </c>
      <c r="AB277" s="416">
        <v>229.10784573316383</v>
      </c>
    </row>
    <row r="278" spans="1:28" x14ac:dyDescent="0.25">
      <c r="A278" s="20">
        <v>886</v>
      </c>
      <c r="B278" s="20" t="s">
        <v>271</v>
      </c>
      <c r="C278" s="20">
        <v>4</v>
      </c>
      <c r="D278" s="20">
        <v>13021</v>
      </c>
      <c r="E278" s="20">
        <v>29263694.045589827</v>
      </c>
      <c r="F278" s="20">
        <v>20677509</v>
      </c>
      <c r="G278" s="20">
        <v>2425681.8904763358</v>
      </c>
      <c r="H278" s="20">
        <v>1261539.3127456049</v>
      </c>
      <c r="I278" s="20">
        <v>6605725.5312422821</v>
      </c>
      <c r="J278" s="20">
        <v>2756061.6974191554</v>
      </c>
      <c r="K278" s="20">
        <v>-2146316.1663969299</v>
      </c>
      <c r="L278" s="20">
        <v>-741222</v>
      </c>
      <c r="M278" s="20">
        <v>-91500</v>
      </c>
      <c r="N278" s="20">
        <v>150065.67301149006</v>
      </c>
      <c r="O278" s="283">
        <v>1633850.8929081112</v>
      </c>
      <c r="P278" s="284">
        <v>125.47814245511951</v>
      </c>
      <c r="R278" s="20">
        <v>75567084.620000005</v>
      </c>
      <c r="S278" s="20">
        <v>47188779.774999999</v>
      </c>
      <c r="T278" s="20">
        <v>1892308.9691184072</v>
      </c>
      <c r="U278" s="20">
        <v>18103192.657611199</v>
      </c>
      <c r="V278" s="20">
        <v>6465735.2039894313</v>
      </c>
      <c r="W278" s="20">
        <v>1592959.8904763358</v>
      </c>
      <c r="X278" s="283">
        <v>-324108.12380462885</v>
      </c>
      <c r="Y278" s="284">
        <v>-24.891185301023643</v>
      </c>
      <c r="AA278" s="415">
        <v>1957959.0167127401</v>
      </c>
      <c r="AB278" s="416">
        <v>150.36932775614315</v>
      </c>
    </row>
    <row r="279" spans="1:28" x14ac:dyDescent="0.25">
      <c r="A279" s="20">
        <v>887</v>
      </c>
      <c r="B279" s="20" t="s">
        <v>272</v>
      </c>
      <c r="C279" s="20">
        <v>6</v>
      </c>
      <c r="D279" s="20">
        <v>4792</v>
      </c>
      <c r="E279" s="20">
        <v>13168187.99922277</v>
      </c>
      <c r="F279" s="20">
        <v>6351659</v>
      </c>
      <c r="G279" s="20">
        <v>1492822.1097928681</v>
      </c>
      <c r="H279" s="20">
        <v>590995.3669761346</v>
      </c>
      <c r="I279" s="20">
        <v>2321137.9144946304</v>
      </c>
      <c r="J279" s="20">
        <v>1233386.4601375472</v>
      </c>
      <c r="K279" s="20">
        <v>893615.36455407436</v>
      </c>
      <c r="L279" s="20">
        <v>-357221</v>
      </c>
      <c r="M279" s="20">
        <v>-9050</v>
      </c>
      <c r="N279" s="20">
        <v>43059.240027206812</v>
      </c>
      <c r="O279" s="283">
        <v>-607783.54324031062</v>
      </c>
      <c r="P279" s="284">
        <v>-126.8329597746892</v>
      </c>
      <c r="R279" s="20">
        <v>31418466</v>
      </c>
      <c r="S279" s="20">
        <v>13844189.119999999</v>
      </c>
      <c r="T279" s="20">
        <v>886493.05046420183</v>
      </c>
      <c r="U279" s="20">
        <v>12370633.40639418</v>
      </c>
      <c r="V279" s="20">
        <v>3223119.0844697822</v>
      </c>
      <c r="W279" s="20">
        <v>1126551.1097928681</v>
      </c>
      <c r="X279" s="283">
        <v>32519.771121028811</v>
      </c>
      <c r="Y279" s="284">
        <v>6.7862627548056782</v>
      </c>
      <c r="AA279" s="415">
        <v>-640303.31436133943</v>
      </c>
      <c r="AB279" s="416">
        <v>-133.61922252949486</v>
      </c>
    </row>
    <row r="280" spans="1:28" x14ac:dyDescent="0.25">
      <c r="A280" s="20">
        <v>889</v>
      </c>
      <c r="B280" s="20" t="s">
        <v>273</v>
      </c>
      <c r="C280" s="20">
        <v>17</v>
      </c>
      <c r="D280" s="20">
        <v>2702</v>
      </c>
      <c r="E280" s="20">
        <v>11251738.152071904</v>
      </c>
      <c r="F280" s="20">
        <v>2739735</v>
      </c>
      <c r="G280" s="20">
        <v>2613036.7660755552</v>
      </c>
      <c r="H280" s="20">
        <v>550377.40126999479</v>
      </c>
      <c r="I280" s="20">
        <v>3126415.5218505263</v>
      </c>
      <c r="J280" s="20">
        <v>739597.33028778154</v>
      </c>
      <c r="K280" s="20">
        <v>732491.16734705749</v>
      </c>
      <c r="L280" s="20">
        <v>423811</v>
      </c>
      <c r="M280" s="20">
        <v>-80830</v>
      </c>
      <c r="N280" s="20">
        <v>22484.877433205427</v>
      </c>
      <c r="O280" s="283">
        <v>-384619.08780778572</v>
      </c>
      <c r="P280" s="284">
        <v>-142.34607246772234</v>
      </c>
      <c r="R280" s="20">
        <v>22497360</v>
      </c>
      <c r="S280" s="20">
        <v>6531335.46</v>
      </c>
      <c r="T280" s="20">
        <v>825566.10190499225</v>
      </c>
      <c r="U280" s="20">
        <v>10143717.155441679</v>
      </c>
      <c r="V280" s="20">
        <v>1799903.2121019582</v>
      </c>
      <c r="W280" s="20">
        <v>2956017.7660755552</v>
      </c>
      <c r="X280" s="283">
        <v>-240820.3044758141</v>
      </c>
      <c r="Y280" s="284">
        <v>-89.126685594305741</v>
      </c>
      <c r="AA280" s="415">
        <v>-143798.78333197162</v>
      </c>
      <c r="AB280" s="416">
        <v>-53.219386873416589</v>
      </c>
    </row>
    <row r="281" spans="1:28" x14ac:dyDescent="0.25">
      <c r="A281" s="20">
        <v>890</v>
      </c>
      <c r="B281" s="20" t="s">
        <v>274</v>
      </c>
      <c r="C281" s="20">
        <v>19</v>
      </c>
      <c r="D281" s="20">
        <v>1232</v>
      </c>
      <c r="E281" s="20">
        <v>5367500.9622017862</v>
      </c>
      <c r="F281" s="20">
        <v>1717586</v>
      </c>
      <c r="G281" s="20">
        <v>626878.40537262731</v>
      </c>
      <c r="H281" s="20">
        <v>88074.982495937002</v>
      </c>
      <c r="I281" s="20">
        <v>2183989.5139131923</v>
      </c>
      <c r="J281" s="20">
        <v>311833.3108996402</v>
      </c>
      <c r="K281" s="20">
        <v>201869.2669739112</v>
      </c>
      <c r="L281" s="20">
        <v>142801</v>
      </c>
      <c r="M281" s="20">
        <v>-142855</v>
      </c>
      <c r="N281" s="20">
        <v>13216.867953111219</v>
      </c>
      <c r="O281" s="283">
        <v>-224106.61459336709</v>
      </c>
      <c r="P281" s="284">
        <v>-181.90471963747328</v>
      </c>
      <c r="R281" s="20">
        <v>11732005</v>
      </c>
      <c r="S281" s="20">
        <v>4064053.66</v>
      </c>
      <c r="T281" s="20">
        <v>132112.47374390549</v>
      </c>
      <c r="U281" s="20">
        <v>6535155.7482911218</v>
      </c>
      <c r="V281" s="20">
        <v>773906.46499461355</v>
      </c>
      <c r="W281" s="20">
        <v>626824.40537262731</v>
      </c>
      <c r="X281" s="283">
        <v>400047.75240226835</v>
      </c>
      <c r="Y281" s="284">
        <v>324.71408474210091</v>
      </c>
      <c r="AA281" s="415">
        <v>-624154.36699563544</v>
      </c>
      <c r="AB281" s="416">
        <v>-506.61880437957421</v>
      </c>
    </row>
    <row r="282" spans="1:28" x14ac:dyDescent="0.25">
      <c r="A282" s="20">
        <v>892</v>
      </c>
      <c r="B282" s="20" t="s">
        <v>275</v>
      </c>
      <c r="C282" s="20">
        <v>13</v>
      </c>
      <c r="D282" s="20">
        <v>3783</v>
      </c>
      <c r="E282" s="20">
        <v>11441614.313055176</v>
      </c>
      <c r="F282" s="20">
        <v>4821687</v>
      </c>
      <c r="G282" s="20">
        <v>605248.24258870084</v>
      </c>
      <c r="H282" s="20">
        <v>1530471.3457706773</v>
      </c>
      <c r="I282" s="20">
        <v>5296164.7100047236</v>
      </c>
      <c r="J282" s="20">
        <v>785311.14926096192</v>
      </c>
      <c r="K282" s="20">
        <v>652040.40700333985</v>
      </c>
      <c r="L282" s="20">
        <v>-568142</v>
      </c>
      <c r="M282" s="20">
        <v>40500</v>
      </c>
      <c r="N282" s="20">
        <v>37012.212994474394</v>
      </c>
      <c r="O282" s="283">
        <v>1758678.7545677032</v>
      </c>
      <c r="P282" s="284">
        <v>464.88996948657234</v>
      </c>
      <c r="R282" s="20">
        <v>22113350</v>
      </c>
      <c r="S282" s="20">
        <v>10750766.965</v>
      </c>
      <c r="T282" s="20">
        <v>2295707.0186560159</v>
      </c>
      <c r="U282" s="20">
        <v>9148941.1233381685</v>
      </c>
      <c r="V282" s="20">
        <v>1906394.4627567069</v>
      </c>
      <c r="W282" s="20">
        <v>77606.242588700843</v>
      </c>
      <c r="X282" s="283">
        <v>2066065.8123395927</v>
      </c>
      <c r="Y282" s="284">
        <v>546.14480897160786</v>
      </c>
      <c r="AA282" s="415">
        <v>-307387.05777188949</v>
      </c>
      <c r="AB282" s="416">
        <v>-81.254839485035546</v>
      </c>
    </row>
    <row r="283" spans="1:28" x14ac:dyDescent="0.25">
      <c r="A283" s="20">
        <v>893</v>
      </c>
      <c r="B283" s="20" t="s">
        <v>276</v>
      </c>
      <c r="C283" s="20">
        <v>15</v>
      </c>
      <c r="D283" s="20">
        <v>7455</v>
      </c>
      <c r="E283" s="20">
        <v>20175942.358127184</v>
      </c>
      <c r="F283" s="20">
        <v>9807982</v>
      </c>
      <c r="G283" s="20">
        <v>2404820.1424652892</v>
      </c>
      <c r="H283" s="20">
        <v>379862.453564803</v>
      </c>
      <c r="I283" s="20">
        <v>6317021.0249874154</v>
      </c>
      <c r="J283" s="20">
        <v>1842229.892006462</v>
      </c>
      <c r="K283" s="20">
        <v>-1531437.566272374</v>
      </c>
      <c r="L283" s="20">
        <v>-357194</v>
      </c>
      <c r="M283" s="20">
        <v>130000</v>
      </c>
      <c r="N283" s="20">
        <v>69458.538454955939</v>
      </c>
      <c r="O283" s="283">
        <v>-1113199.8729206324</v>
      </c>
      <c r="P283" s="284">
        <v>-149.32258523415592</v>
      </c>
      <c r="R283" s="20">
        <v>48158681</v>
      </c>
      <c r="S283" s="20">
        <v>22180860.25</v>
      </c>
      <c r="T283" s="20">
        <v>569793.68034720444</v>
      </c>
      <c r="U283" s="20">
        <v>16545390.863518763</v>
      </c>
      <c r="V283" s="20">
        <v>4723044.5817019353</v>
      </c>
      <c r="W283" s="20">
        <v>2177626.1424652892</v>
      </c>
      <c r="X283" s="283">
        <v>-1961965.4819668159</v>
      </c>
      <c r="Y283" s="284">
        <v>-263.1744442611423</v>
      </c>
      <c r="AA283" s="415">
        <v>848765.60904618353</v>
      </c>
      <c r="AB283" s="416">
        <v>113.85185902698639</v>
      </c>
    </row>
    <row r="284" spans="1:28" x14ac:dyDescent="0.25">
      <c r="A284" s="20">
        <v>895</v>
      </c>
      <c r="B284" s="20" t="s">
        <v>277</v>
      </c>
      <c r="C284" s="20">
        <v>2</v>
      </c>
      <c r="D284" s="20">
        <v>15700</v>
      </c>
      <c r="E284" s="20">
        <v>38688173.046057448</v>
      </c>
      <c r="F284" s="20">
        <v>23468533</v>
      </c>
      <c r="G284" s="20">
        <v>4952448.7406279538</v>
      </c>
      <c r="H284" s="20">
        <v>2270963.1256282879</v>
      </c>
      <c r="I284" s="20">
        <v>2050365.2068237471</v>
      </c>
      <c r="J284" s="20">
        <v>3604165.6664604628</v>
      </c>
      <c r="K284" s="20">
        <v>-1852603.5580507028</v>
      </c>
      <c r="L284" s="20">
        <v>-1451169</v>
      </c>
      <c r="M284" s="20">
        <v>289911</v>
      </c>
      <c r="N284" s="20">
        <v>186970.23550394649</v>
      </c>
      <c r="O284" s="283">
        <v>-5168588.6290637515</v>
      </c>
      <c r="P284" s="284">
        <v>-329.20946681934726</v>
      </c>
      <c r="R284" s="20">
        <v>99477706</v>
      </c>
      <c r="S284" s="20">
        <v>56149937.002499998</v>
      </c>
      <c r="T284" s="20">
        <v>3406444.6884424323</v>
      </c>
      <c r="U284" s="20">
        <v>21995688.572528973</v>
      </c>
      <c r="V284" s="20">
        <v>8449311.6627002526</v>
      </c>
      <c r="W284" s="20">
        <v>3791190.7406279538</v>
      </c>
      <c r="X284" s="283">
        <v>-5685133.3332003951</v>
      </c>
      <c r="Y284" s="284">
        <v>-362.1104033885602</v>
      </c>
      <c r="AA284" s="415">
        <v>516544.70413664356</v>
      </c>
      <c r="AB284" s="416">
        <v>32.900936569212966</v>
      </c>
    </row>
    <row r="285" spans="1:28" x14ac:dyDescent="0.25">
      <c r="A285" s="20">
        <v>905</v>
      </c>
      <c r="B285" s="20" t="s">
        <v>278</v>
      </c>
      <c r="C285" s="20">
        <v>15</v>
      </c>
      <c r="D285" s="20">
        <v>67552</v>
      </c>
      <c r="E285" s="20">
        <v>189843189.65309921</v>
      </c>
      <c r="F285" s="20">
        <v>107008823</v>
      </c>
      <c r="G285" s="20">
        <v>20696734.969940186</v>
      </c>
      <c r="H285" s="20">
        <v>15357728.640949214</v>
      </c>
      <c r="I285" s="20">
        <v>20575907.118661877</v>
      </c>
      <c r="J285" s="20">
        <v>15246959.526261352</v>
      </c>
      <c r="K285" s="20">
        <v>-12849690.660662249</v>
      </c>
      <c r="L285" s="20">
        <v>24392386</v>
      </c>
      <c r="M285" s="20">
        <v>11683500</v>
      </c>
      <c r="N285" s="20">
        <v>849088.67375932785</v>
      </c>
      <c r="O285" s="283">
        <v>13118247.615810543</v>
      </c>
      <c r="P285" s="284">
        <v>194.19480719757436</v>
      </c>
      <c r="R285" s="20">
        <v>429208300</v>
      </c>
      <c r="S285" s="20">
        <v>252902715.52999997</v>
      </c>
      <c r="T285" s="20">
        <v>23036592.961423818</v>
      </c>
      <c r="U285" s="20">
        <v>68215742.098852769</v>
      </c>
      <c r="V285" s="20">
        <v>34871858.517045856</v>
      </c>
      <c r="W285" s="20">
        <v>56772620.969940186</v>
      </c>
      <c r="X285" s="283">
        <v>6591230.0772625804</v>
      </c>
      <c r="Y285" s="284">
        <v>97.572685890315313</v>
      </c>
      <c r="AA285" s="415">
        <v>6527017.5385479629</v>
      </c>
      <c r="AB285" s="416">
        <v>96.62212130725905</v>
      </c>
    </row>
    <row r="286" spans="1:28" x14ac:dyDescent="0.25">
      <c r="A286" s="20">
        <v>908</v>
      </c>
      <c r="B286" s="20" t="s">
        <v>279</v>
      </c>
      <c r="C286" s="20">
        <v>6</v>
      </c>
      <c r="D286" s="20">
        <v>21137</v>
      </c>
      <c r="E286" s="20">
        <v>52118370.96328333</v>
      </c>
      <c r="F286" s="20">
        <v>29966153</v>
      </c>
      <c r="G286" s="20">
        <v>4893430.6069426844</v>
      </c>
      <c r="H286" s="20">
        <v>2934582.8673461634</v>
      </c>
      <c r="I286" s="20">
        <v>7870924.4240657231</v>
      </c>
      <c r="J286" s="20">
        <v>4214401.3324925033</v>
      </c>
      <c r="K286" s="20">
        <v>647164.68976270233</v>
      </c>
      <c r="L286" s="20">
        <v>593859</v>
      </c>
      <c r="M286" s="20">
        <v>1273842</v>
      </c>
      <c r="N286" s="20">
        <v>258150.06271188808</v>
      </c>
      <c r="O286" s="283">
        <v>534137.02003832906</v>
      </c>
      <c r="P286" s="284">
        <v>25.27023797314326</v>
      </c>
      <c r="R286" s="20">
        <v>127881481</v>
      </c>
      <c r="S286" s="20">
        <v>75189882.230000004</v>
      </c>
      <c r="T286" s="20">
        <v>4401874.3010192448</v>
      </c>
      <c r="U286" s="20">
        <v>33139159.470568784</v>
      </c>
      <c r="V286" s="20">
        <v>9594585.8672902882</v>
      </c>
      <c r="W286" s="20">
        <v>6761131.6069426844</v>
      </c>
      <c r="X286" s="283">
        <v>1205152.4758210182</v>
      </c>
      <c r="Y286" s="284">
        <v>57.016249979704696</v>
      </c>
      <c r="AA286" s="415">
        <v>-671015.45578268915</v>
      </c>
      <c r="AB286" s="416">
        <v>-31.74601200656144</v>
      </c>
    </row>
    <row r="287" spans="1:28" x14ac:dyDescent="0.25">
      <c r="A287" s="20">
        <v>915</v>
      </c>
      <c r="B287" s="20" t="s">
        <v>280</v>
      </c>
      <c r="C287" s="20">
        <v>11</v>
      </c>
      <c r="D287" s="20">
        <v>20829</v>
      </c>
      <c r="E287" s="20">
        <v>52874664.09042269</v>
      </c>
      <c r="F287" s="20">
        <v>29983134</v>
      </c>
      <c r="G287" s="20">
        <v>5609506.0054691788</v>
      </c>
      <c r="H287" s="20">
        <v>2765134.6316556605</v>
      </c>
      <c r="I287" s="20">
        <v>3867450.5991464807</v>
      </c>
      <c r="J287" s="20">
        <v>4633729.5970949708</v>
      </c>
      <c r="K287" s="20">
        <v>1135064.4513694393</v>
      </c>
      <c r="L287" s="20">
        <v>-2442273</v>
      </c>
      <c r="M287" s="20">
        <v>1650000</v>
      </c>
      <c r="N287" s="20">
        <v>234702.31130870411</v>
      </c>
      <c r="O287" s="283">
        <v>-5438215.4943782538</v>
      </c>
      <c r="P287" s="284">
        <v>-261.08865016939143</v>
      </c>
      <c r="R287" s="20">
        <v>141516198</v>
      </c>
      <c r="S287" s="20">
        <v>71050645.340000004</v>
      </c>
      <c r="T287" s="20">
        <v>4147701.9474834907</v>
      </c>
      <c r="U287" s="20">
        <v>46119017.015813172</v>
      </c>
      <c r="V287" s="20">
        <v>11072052.804328371</v>
      </c>
      <c r="W287" s="20">
        <v>4817233.0054691788</v>
      </c>
      <c r="X287" s="283">
        <v>-4309547.8869057894</v>
      </c>
      <c r="Y287" s="284">
        <v>-206.90133404896008</v>
      </c>
      <c r="AA287" s="415">
        <v>-1128667.6074724644</v>
      </c>
      <c r="AB287" s="416">
        <v>-54.18731612043134</v>
      </c>
    </row>
    <row r="288" spans="1:28" x14ac:dyDescent="0.25">
      <c r="A288" s="20">
        <v>918</v>
      </c>
      <c r="B288" s="20" t="s">
        <v>281</v>
      </c>
      <c r="C288" s="20">
        <v>2</v>
      </c>
      <c r="D288" s="20">
        <v>2285</v>
      </c>
      <c r="E288" s="20">
        <v>4869895.6378269438</v>
      </c>
      <c r="F288" s="20">
        <v>3329912</v>
      </c>
      <c r="G288" s="20">
        <v>695743.4426727586</v>
      </c>
      <c r="H288" s="20">
        <v>513752.53758602624</v>
      </c>
      <c r="I288" s="20">
        <v>928020.98744283838</v>
      </c>
      <c r="J288" s="20">
        <v>620810.83408947662</v>
      </c>
      <c r="K288" s="20">
        <v>-475584.87858943624</v>
      </c>
      <c r="L288" s="20">
        <v>-491464</v>
      </c>
      <c r="M288" s="20">
        <v>-99000</v>
      </c>
      <c r="N288" s="20">
        <v>22234.755329221975</v>
      </c>
      <c r="O288" s="283">
        <v>174530.04070394114</v>
      </c>
      <c r="P288" s="284">
        <v>76.380761796035515</v>
      </c>
      <c r="R288" s="20">
        <v>14599000</v>
      </c>
      <c r="S288" s="20">
        <v>7094585.8700000001</v>
      </c>
      <c r="T288" s="20">
        <v>770628.80637903931</v>
      </c>
      <c r="U288" s="20">
        <v>4895340.8239922216</v>
      </c>
      <c r="V288" s="20">
        <v>1572701.6266564871</v>
      </c>
      <c r="W288" s="20">
        <v>105279.4426727586</v>
      </c>
      <c r="X288" s="283">
        <v>-160463.43029949069</v>
      </c>
      <c r="Y288" s="284">
        <v>-70.224695973518905</v>
      </c>
      <c r="AA288" s="415">
        <v>334993.47100343183</v>
      </c>
      <c r="AB288" s="416">
        <v>146.60545776955442</v>
      </c>
    </row>
    <row r="289" spans="1:28" x14ac:dyDescent="0.25">
      <c r="A289" s="20">
        <v>921</v>
      </c>
      <c r="B289" s="20" t="s">
        <v>282</v>
      </c>
      <c r="C289" s="20">
        <v>11</v>
      </c>
      <c r="D289" s="20">
        <v>2058</v>
      </c>
      <c r="E289" s="20">
        <v>5486357.5170152783</v>
      </c>
      <c r="F289" s="20">
        <v>2256387</v>
      </c>
      <c r="G289" s="20">
        <v>537828.89053771296</v>
      </c>
      <c r="H289" s="20">
        <v>375782.06694572099</v>
      </c>
      <c r="I289" s="20">
        <v>1355344.9015286912</v>
      </c>
      <c r="J289" s="20">
        <v>556280.65037089831</v>
      </c>
      <c r="K289" s="20">
        <v>388550.4225620798</v>
      </c>
      <c r="L289" s="20">
        <v>204284</v>
      </c>
      <c r="M289" s="20">
        <v>149750</v>
      </c>
      <c r="N289" s="20">
        <v>16164.225793978716</v>
      </c>
      <c r="O289" s="283">
        <v>354014.64072380401</v>
      </c>
      <c r="P289" s="284">
        <v>172.0187758619067</v>
      </c>
      <c r="R289" s="20">
        <v>16408800</v>
      </c>
      <c r="S289" s="20">
        <v>4992083.0949999997</v>
      </c>
      <c r="T289" s="20">
        <v>563673.10041858151</v>
      </c>
      <c r="U289" s="20">
        <v>8664500.4269949831</v>
      </c>
      <c r="V289" s="20">
        <v>1516991.5994298251</v>
      </c>
      <c r="W289" s="20">
        <v>891862.89053771296</v>
      </c>
      <c r="X289" s="283">
        <v>220311.11238110252</v>
      </c>
      <c r="Y289" s="284">
        <v>107.05107501511299</v>
      </c>
      <c r="AA289" s="415">
        <v>133703.52834270149</v>
      </c>
      <c r="AB289" s="416">
        <v>64.967700846793733</v>
      </c>
    </row>
    <row r="290" spans="1:28" x14ac:dyDescent="0.25">
      <c r="A290" s="20">
        <v>922</v>
      </c>
      <c r="B290" s="20" t="s">
        <v>283</v>
      </c>
      <c r="C290" s="20">
        <v>6</v>
      </c>
      <c r="D290" s="20">
        <v>4393</v>
      </c>
      <c r="E290" s="20">
        <v>11815966.30633173</v>
      </c>
      <c r="F290" s="20">
        <v>6955839</v>
      </c>
      <c r="G290" s="20">
        <v>1171016.9910527905</v>
      </c>
      <c r="H290" s="20">
        <v>332638.00871510361</v>
      </c>
      <c r="I290" s="20">
        <v>3908938.0122755868</v>
      </c>
      <c r="J290" s="20">
        <v>976371.11709290813</v>
      </c>
      <c r="K290" s="20">
        <v>-1123803.6587726576</v>
      </c>
      <c r="L290" s="20">
        <v>-930232</v>
      </c>
      <c r="M290" s="20">
        <v>-188300</v>
      </c>
      <c r="N290" s="20">
        <v>47028.795827613125</v>
      </c>
      <c r="O290" s="283">
        <v>-666470.04014038853</v>
      </c>
      <c r="P290" s="284">
        <v>-151.71182338729537</v>
      </c>
      <c r="R290" s="20">
        <v>26582091</v>
      </c>
      <c r="S290" s="20">
        <v>15295512.42</v>
      </c>
      <c r="T290" s="20">
        <v>498957.01307265542</v>
      </c>
      <c r="U290" s="20">
        <v>6866119.1028980473</v>
      </c>
      <c r="V290" s="20">
        <v>2312054.1960798744</v>
      </c>
      <c r="W290" s="20">
        <v>52484.991052790545</v>
      </c>
      <c r="X290" s="283">
        <v>-1556963.2768966332</v>
      </c>
      <c r="Y290" s="284">
        <v>-354.41913883374303</v>
      </c>
      <c r="AA290" s="415">
        <v>890493.23675624467</v>
      </c>
      <c r="AB290" s="416">
        <v>202.70731544644769</v>
      </c>
    </row>
    <row r="291" spans="1:28" x14ac:dyDescent="0.25">
      <c r="A291" s="20">
        <v>924</v>
      </c>
      <c r="B291" s="20" t="s">
        <v>284</v>
      </c>
      <c r="C291" s="20">
        <v>16</v>
      </c>
      <c r="D291" s="20">
        <v>3166</v>
      </c>
      <c r="E291" s="20">
        <v>8453399.2320225649</v>
      </c>
      <c r="F291" s="20">
        <v>4410193</v>
      </c>
      <c r="G291" s="20">
        <v>620441.69103952684</v>
      </c>
      <c r="H291" s="20">
        <v>387820.38547749817</v>
      </c>
      <c r="I291" s="20">
        <v>2462582.9538823934</v>
      </c>
      <c r="J291" s="20">
        <v>828311.1094814993</v>
      </c>
      <c r="K291" s="20">
        <v>-357672.26894377393</v>
      </c>
      <c r="L291" s="20">
        <v>-283287</v>
      </c>
      <c r="M291" s="20">
        <v>23967</v>
      </c>
      <c r="N291" s="20">
        <v>27566.230459510436</v>
      </c>
      <c r="O291" s="283">
        <v>-333476.13062591013</v>
      </c>
      <c r="P291" s="284">
        <v>-105.33042660325651</v>
      </c>
      <c r="R291" s="20">
        <v>22119312</v>
      </c>
      <c r="S291" s="20">
        <v>9202124.8499999996</v>
      </c>
      <c r="T291" s="20">
        <v>581730.57821624726</v>
      </c>
      <c r="U291" s="20">
        <v>8935820.4655616768</v>
      </c>
      <c r="V291" s="20">
        <v>2188870.74225782</v>
      </c>
      <c r="W291" s="20">
        <v>361121.69103952684</v>
      </c>
      <c r="X291" s="283">
        <v>-849643.67292473465</v>
      </c>
      <c r="Y291" s="284">
        <v>-268.36502619227247</v>
      </c>
      <c r="AA291" s="415">
        <v>516167.54229882453</v>
      </c>
      <c r="AB291" s="416">
        <v>163.03459958901595</v>
      </c>
    </row>
    <row r="292" spans="1:28" x14ac:dyDescent="0.25">
      <c r="A292" s="20">
        <v>925</v>
      </c>
      <c r="B292" s="20" t="s">
        <v>285</v>
      </c>
      <c r="C292" s="20">
        <v>11</v>
      </c>
      <c r="D292" s="20">
        <v>3676</v>
      </c>
      <c r="E292" s="20">
        <v>11024453.265232351</v>
      </c>
      <c r="F292" s="20">
        <v>4127075</v>
      </c>
      <c r="G292" s="20">
        <v>753925.36479210213</v>
      </c>
      <c r="H292" s="20">
        <v>2078050.5913445896</v>
      </c>
      <c r="I292" s="20">
        <v>1494461.6146295776</v>
      </c>
      <c r="J292" s="20">
        <v>989007.31408856739</v>
      </c>
      <c r="K292" s="20">
        <v>652166.23747592582</v>
      </c>
      <c r="L292" s="20">
        <v>37130</v>
      </c>
      <c r="M292" s="20">
        <v>299100</v>
      </c>
      <c r="N292" s="20">
        <v>34880.642081296697</v>
      </c>
      <c r="O292" s="283">
        <v>-558656.50082029216</v>
      </c>
      <c r="P292" s="284">
        <v>-151.97402089779439</v>
      </c>
      <c r="R292" s="20">
        <v>25133172</v>
      </c>
      <c r="S292" s="20">
        <v>9396832.9100000001</v>
      </c>
      <c r="T292" s="20">
        <v>3117075.8870168845</v>
      </c>
      <c r="U292" s="20">
        <v>8954719.3511109129</v>
      </c>
      <c r="V292" s="20">
        <v>2522342.9610012649</v>
      </c>
      <c r="W292" s="20">
        <v>1090155.364792102</v>
      </c>
      <c r="X292" s="283">
        <v>-52045.52607883513</v>
      </c>
      <c r="Y292" s="284">
        <v>-14.158195342446989</v>
      </c>
      <c r="AA292" s="415">
        <v>-506610.97474145703</v>
      </c>
      <c r="AB292" s="416">
        <v>-137.8158255553474</v>
      </c>
    </row>
    <row r="293" spans="1:28" x14ac:dyDescent="0.25">
      <c r="A293" s="20">
        <v>927</v>
      </c>
      <c r="B293" s="20" t="s">
        <v>286</v>
      </c>
      <c r="C293" s="20">
        <v>1</v>
      </c>
      <c r="D293" s="20">
        <v>29211</v>
      </c>
      <c r="E293" s="20">
        <v>72352146.913960218</v>
      </c>
      <c r="F293" s="20">
        <v>47956749</v>
      </c>
      <c r="G293" s="20">
        <v>6930145.2373648621</v>
      </c>
      <c r="H293" s="20">
        <v>2237945.5391223053</v>
      </c>
      <c r="I293" s="20">
        <v>12858092.46553484</v>
      </c>
      <c r="J293" s="20">
        <v>6018090.0625189999</v>
      </c>
      <c r="K293" s="20">
        <v>-2385051.397807274</v>
      </c>
      <c r="L293" s="20">
        <v>-2725806</v>
      </c>
      <c r="M293" s="20">
        <v>-613251</v>
      </c>
      <c r="N293" s="20">
        <v>394797.47725425119</v>
      </c>
      <c r="O293" s="283">
        <v>-1680435.5299722254</v>
      </c>
      <c r="P293" s="284">
        <v>-57.52749067037162</v>
      </c>
      <c r="R293" s="20">
        <v>161606298</v>
      </c>
      <c r="S293" s="20">
        <v>118243907.12499999</v>
      </c>
      <c r="T293" s="20">
        <v>3356918.3086834583</v>
      </c>
      <c r="U293" s="20">
        <v>20813194.617195893</v>
      </c>
      <c r="V293" s="20">
        <v>13267417.303985182</v>
      </c>
      <c r="W293" s="20">
        <v>3591088.2373648621</v>
      </c>
      <c r="X293" s="283">
        <v>-2333772.4077706337</v>
      </c>
      <c r="Y293" s="284">
        <v>-79.893615684866447</v>
      </c>
      <c r="AA293" s="415">
        <v>653336.87779840827</v>
      </c>
      <c r="AB293" s="416">
        <v>22.366125014494823</v>
      </c>
    </row>
    <row r="294" spans="1:28" x14ac:dyDescent="0.25">
      <c r="A294" s="20">
        <v>931</v>
      </c>
      <c r="B294" s="20" t="s">
        <v>287</v>
      </c>
      <c r="C294" s="20">
        <v>13</v>
      </c>
      <c r="D294" s="20">
        <v>6264</v>
      </c>
      <c r="E294" s="20">
        <v>18277754.249911487</v>
      </c>
      <c r="F294" s="20">
        <v>7275728</v>
      </c>
      <c r="G294" s="20">
        <v>1770060.4627742649</v>
      </c>
      <c r="H294" s="20">
        <v>1488135.623684973</v>
      </c>
      <c r="I294" s="20">
        <v>2761994.1993788113</v>
      </c>
      <c r="J294" s="20">
        <v>1601826.6460553342</v>
      </c>
      <c r="K294" s="20">
        <v>1410176.928370083</v>
      </c>
      <c r="L294" s="20">
        <v>-160187</v>
      </c>
      <c r="M294" s="20">
        <v>58859</v>
      </c>
      <c r="N294" s="20">
        <v>56230.468041998975</v>
      </c>
      <c r="O294" s="283">
        <v>-2014929.9216060229</v>
      </c>
      <c r="P294" s="284">
        <v>-321.66825057567416</v>
      </c>
      <c r="R294" s="20">
        <v>47179255</v>
      </c>
      <c r="S294" s="20">
        <v>16701938.349999998</v>
      </c>
      <c r="T294" s="20">
        <v>2232203.4355274593</v>
      </c>
      <c r="U294" s="20">
        <v>21352388.803229846</v>
      </c>
      <c r="V294" s="20">
        <v>4182093.6529417215</v>
      </c>
      <c r="W294" s="20">
        <v>1668732.4627742649</v>
      </c>
      <c r="X294" s="283">
        <v>-1041898.2955267131</v>
      </c>
      <c r="Y294" s="284">
        <v>-166.33114551831309</v>
      </c>
      <c r="AA294" s="415">
        <v>-973031.62607930973</v>
      </c>
      <c r="AB294" s="416">
        <v>-155.33710505736107</v>
      </c>
    </row>
    <row r="295" spans="1:28" x14ac:dyDescent="0.25">
      <c r="A295" s="20">
        <v>934</v>
      </c>
      <c r="B295" s="20" t="s">
        <v>288</v>
      </c>
      <c r="C295" s="20">
        <v>14</v>
      </c>
      <c r="D295" s="20">
        <v>2901</v>
      </c>
      <c r="E295" s="20">
        <v>6469314.7437735517</v>
      </c>
      <c r="F295" s="20">
        <v>4054897</v>
      </c>
      <c r="G295" s="20">
        <v>744791.19722350105</v>
      </c>
      <c r="H295" s="20">
        <v>384104.84398586344</v>
      </c>
      <c r="I295" s="20">
        <v>1683727.1563703171</v>
      </c>
      <c r="J295" s="20">
        <v>708264.78271986102</v>
      </c>
      <c r="K295" s="20">
        <v>-346336.72903610073</v>
      </c>
      <c r="L295" s="20">
        <v>-745483</v>
      </c>
      <c r="M295" s="20">
        <v>-30240</v>
      </c>
      <c r="N295" s="20">
        <v>26732.170867080051</v>
      </c>
      <c r="O295" s="283">
        <v>11142.678356969729</v>
      </c>
      <c r="P295" s="284">
        <v>3.8409784064011476</v>
      </c>
      <c r="R295" s="20">
        <v>18780347</v>
      </c>
      <c r="S295" s="20">
        <v>8697832.1400000006</v>
      </c>
      <c r="T295" s="20">
        <v>576157.26597879513</v>
      </c>
      <c r="U295" s="20">
        <v>7341673.2286861036</v>
      </c>
      <c r="V295" s="20">
        <v>1792466.4551696507</v>
      </c>
      <c r="W295" s="20">
        <v>-30931.802776498953</v>
      </c>
      <c r="X295" s="283">
        <v>-403149.71294195205</v>
      </c>
      <c r="Y295" s="284">
        <v>-138.96922197240679</v>
      </c>
      <c r="AA295" s="415">
        <v>414292.39129892178</v>
      </c>
      <c r="AB295" s="416">
        <v>142.81020037880793</v>
      </c>
    </row>
    <row r="296" spans="1:28" x14ac:dyDescent="0.25">
      <c r="A296" s="20">
        <v>935</v>
      </c>
      <c r="B296" s="20" t="s">
        <v>289</v>
      </c>
      <c r="C296" s="20">
        <v>8</v>
      </c>
      <c r="D296" s="20">
        <v>3150</v>
      </c>
      <c r="E296" s="20">
        <v>10615889.73675517</v>
      </c>
      <c r="F296" s="20">
        <v>3538344</v>
      </c>
      <c r="G296" s="20">
        <v>1617248.3288660215</v>
      </c>
      <c r="H296" s="20">
        <v>606266.91789656517</v>
      </c>
      <c r="I296" s="20">
        <v>1419942.8033251723</v>
      </c>
      <c r="J296" s="20">
        <v>792402.522894667</v>
      </c>
      <c r="K296" s="20">
        <v>1476939.5393519632</v>
      </c>
      <c r="L296" s="20">
        <v>-50123</v>
      </c>
      <c r="M296" s="20">
        <v>110500</v>
      </c>
      <c r="N296" s="20">
        <v>29193.130823787604</v>
      </c>
      <c r="O296" s="283">
        <v>-1075175.4935969934</v>
      </c>
      <c r="P296" s="284">
        <v>-341.32555352285505</v>
      </c>
      <c r="R296" s="20">
        <v>21370800</v>
      </c>
      <c r="S296" s="20">
        <v>8515306.3899999987</v>
      </c>
      <c r="T296" s="20">
        <v>909400.37684484781</v>
      </c>
      <c r="U296" s="20">
        <v>8261918.6980401948</v>
      </c>
      <c r="V296" s="20">
        <v>1993811.7529492443</v>
      </c>
      <c r="W296" s="20">
        <v>1677625.3288660215</v>
      </c>
      <c r="X296" s="283">
        <v>-12737.453299693763</v>
      </c>
      <c r="Y296" s="284">
        <v>-4.0436359681567504</v>
      </c>
      <c r="AA296" s="415">
        <v>-1062438.0402972996</v>
      </c>
      <c r="AB296" s="416">
        <v>-337.28191755469828</v>
      </c>
    </row>
    <row r="297" spans="1:28" x14ac:dyDescent="0.25">
      <c r="A297" s="20">
        <v>936</v>
      </c>
      <c r="B297" s="20" t="s">
        <v>290</v>
      </c>
      <c r="C297" s="20">
        <v>6</v>
      </c>
      <c r="D297" s="20">
        <v>6739</v>
      </c>
      <c r="E297" s="20">
        <v>18514033.302556507</v>
      </c>
      <c r="F297" s="20">
        <v>8189992</v>
      </c>
      <c r="G297" s="20">
        <v>1768042.1017899374</v>
      </c>
      <c r="H297" s="20">
        <v>1613259.8884125825</v>
      </c>
      <c r="I297" s="20">
        <v>2898726.8599380068</v>
      </c>
      <c r="J297" s="20">
        <v>1718809.9219356412</v>
      </c>
      <c r="K297" s="20">
        <v>1572682.9326587366</v>
      </c>
      <c r="L297" s="20">
        <v>383951</v>
      </c>
      <c r="M297" s="20">
        <v>21500</v>
      </c>
      <c r="N297" s="20">
        <v>62266.800059986846</v>
      </c>
      <c r="O297" s="283">
        <v>-284801.79776161909</v>
      </c>
      <c r="P297" s="284">
        <v>-42.261729894883381</v>
      </c>
      <c r="R297" s="20">
        <v>48270297</v>
      </c>
      <c r="S297" s="20">
        <v>18645418</v>
      </c>
      <c r="T297" s="20">
        <v>2419889.8326188736</v>
      </c>
      <c r="U297" s="20">
        <v>20905201.143661618</v>
      </c>
      <c r="V297" s="20">
        <v>4458673.8522864049</v>
      </c>
      <c r="W297" s="20">
        <v>2173493.1017899374</v>
      </c>
      <c r="X297" s="283">
        <v>332378.93035683781</v>
      </c>
      <c r="Y297" s="284">
        <v>49.321699118094351</v>
      </c>
      <c r="AA297" s="415">
        <v>-617180.7281184569</v>
      </c>
      <c r="AB297" s="416">
        <v>-91.583429012977732</v>
      </c>
    </row>
    <row r="298" spans="1:28" x14ac:dyDescent="0.25">
      <c r="A298" s="20">
        <v>946</v>
      </c>
      <c r="B298" s="20" t="s">
        <v>291</v>
      </c>
      <c r="C298" s="20">
        <v>15</v>
      </c>
      <c r="D298" s="20">
        <v>6613</v>
      </c>
      <c r="E298" s="20">
        <v>19829089.355091095</v>
      </c>
      <c r="F298" s="20">
        <v>8947386</v>
      </c>
      <c r="G298" s="20">
        <v>1659548.1760513491</v>
      </c>
      <c r="H298" s="20">
        <v>1091457.422295009</v>
      </c>
      <c r="I298" s="20">
        <v>6349950.21780397</v>
      </c>
      <c r="J298" s="20">
        <v>1637834.8158735326</v>
      </c>
      <c r="K298" s="20">
        <v>-169995.57521323932</v>
      </c>
      <c r="L298" s="20">
        <v>722781</v>
      </c>
      <c r="M298" s="20">
        <v>-24000</v>
      </c>
      <c r="N298" s="20">
        <v>63630.01806730972</v>
      </c>
      <c r="O298" s="283">
        <v>449502.71978684142</v>
      </c>
      <c r="P298" s="284">
        <v>67.972587295757052</v>
      </c>
      <c r="R298" s="20">
        <v>43753000</v>
      </c>
      <c r="S298" s="20">
        <v>19910275.405000001</v>
      </c>
      <c r="T298" s="20">
        <v>1637186.1334425134</v>
      </c>
      <c r="U298" s="20">
        <v>16261420.038269276</v>
      </c>
      <c r="V298" s="20">
        <v>4205368.9991026549</v>
      </c>
      <c r="W298" s="20">
        <v>2358329.1760513494</v>
      </c>
      <c r="X298" s="283">
        <v>619579.75186578929</v>
      </c>
      <c r="Y298" s="284">
        <v>93.691176752727856</v>
      </c>
      <c r="AA298" s="415">
        <v>-170077.03207894787</v>
      </c>
      <c r="AB298" s="416">
        <v>-25.718589456970797</v>
      </c>
    </row>
    <row r="299" spans="1:28" x14ac:dyDescent="0.25">
      <c r="A299" s="20">
        <v>976</v>
      </c>
      <c r="B299" s="20" t="s">
        <v>292</v>
      </c>
      <c r="C299" s="20">
        <v>19</v>
      </c>
      <c r="D299" s="20">
        <v>4022</v>
      </c>
      <c r="E299" s="20">
        <v>10176484.874390114</v>
      </c>
      <c r="F299" s="20">
        <v>4360359</v>
      </c>
      <c r="G299" s="20">
        <v>1171184.4272195769</v>
      </c>
      <c r="H299" s="20">
        <v>439084.26723179058</v>
      </c>
      <c r="I299" s="20">
        <v>3379238.6347321291</v>
      </c>
      <c r="J299" s="20">
        <v>988400.97369158058</v>
      </c>
      <c r="K299" s="20">
        <v>519126.21190339286</v>
      </c>
      <c r="L299" s="20">
        <v>-596543</v>
      </c>
      <c r="M299" s="20">
        <v>131400</v>
      </c>
      <c r="N299" s="20">
        <v>38075.429057794601</v>
      </c>
      <c r="O299" s="283">
        <v>253841.06944615021</v>
      </c>
      <c r="P299" s="284">
        <v>63.11314506368727</v>
      </c>
      <c r="R299" s="20">
        <v>31882600</v>
      </c>
      <c r="S299" s="20">
        <v>11027434</v>
      </c>
      <c r="T299" s="20">
        <v>658626.40084768587</v>
      </c>
      <c r="U299" s="20">
        <v>17347260.938607469</v>
      </c>
      <c r="V299" s="20">
        <v>2591747.473573782</v>
      </c>
      <c r="W299" s="20">
        <v>706041.4272195769</v>
      </c>
      <c r="X299" s="283">
        <v>448510.2402485162</v>
      </c>
      <c r="Y299" s="284">
        <v>111.51423178729891</v>
      </c>
      <c r="AA299" s="415">
        <v>-194669.17080236599</v>
      </c>
      <c r="AB299" s="416">
        <v>-48.401086723611634</v>
      </c>
    </row>
    <row r="300" spans="1:28" x14ac:dyDescent="0.25">
      <c r="A300" s="20">
        <v>977</v>
      </c>
      <c r="B300" s="20" t="s">
        <v>293</v>
      </c>
      <c r="C300" s="20">
        <v>17</v>
      </c>
      <c r="D300" s="20">
        <v>15212</v>
      </c>
      <c r="E300" s="20">
        <v>46191735.512100764</v>
      </c>
      <c r="F300" s="20">
        <v>22652249</v>
      </c>
      <c r="G300" s="20">
        <v>4782020.0476789204</v>
      </c>
      <c r="H300" s="20">
        <v>1865264.3191868898</v>
      </c>
      <c r="I300" s="20">
        <v>13623648.430723336</v>
      </c>
      <c r="J300" s="20">
        <v>3279136.4686608184</v>
      </c>
      <c r="K300" s="20">
        <v>117979.40826099078</v>
      </c>
      <c r="L300" s="20">
        <v>256960</v>
      </c>
      <c r="M300" s="20">
        <v>-351900</v>
      </c>
      <c r="N300" s="20">
        <v>152205.88347494148</v>
      </c>
      <c r="O300" s="283">
        <v>185828.04588513076</v>
      </c>
      <c r="P300" s="284">
        <v>12.21588521464178</v>
      </c>
      <c r="R300" s="20">
        <v>99461218</v>
      </c>
      <c r="S300" s="20">
        <v>49248752.32</v>
      </c>
      <c r="T300" s="20">
        <v>2797896.4787803348</v>
      </c>
      <c r="U300" s="20">
        <v>34832883.027546749</v>
      </c>
      <c r="V300" s="20">
        <v>7826832.8183514057</v>
      </c>
      <c r="W300" s="20">
        <v>4687080.0476789204</v>
      </c>
      <c r="X300" s="283">
        <v>-67773.30764259398</v>
      </c>
      <c r="Y300" s="284">
        <v>-4.4552529346958964</v>
      </c>
      <c r="AA300" s="415">
        <v>253601.35352772474</v>
      </c>
      <c r="AB300" s="416">
        <v>16.671138149337676</v>
      </c>
    </row>
    <row r="301" spans="1:28" x14ac:dyDescent="0.25">
      <c r="A301" s="20">
        <v>980</v>
      </c>
      <c r="B301" s="20" t="s">
        <v>294</v>
      </c>
      <c r="C301" s="20">
        <v>6</v>
      </c>
      <c r="D301" s="20">
        <v>32983</v>
      </c>
      <c r="E301" s="20">
        <v>89276482.370202333</v>
      </c>
      <c r="F301" s="20">
        <v>48400923</v>
      </c>
      <c r="G301" s="20">
        <v>7095661.5810437258</v>
      </c>
      <c r="H301" s="20">
        <v>4066796.4746575877</v>
      </c>
      <c r="I301" s="20">
        <v>24043572.713105965</v>
      </c>
      <c r="J301" s="20">
        <v>6450220.2829992352</v>
      </c>
      <c r="K301" s="20">
        <v>1589791.1679497911</v>
      </c>
      <c r="L301" s="20">
        <v>-3844562</v>
      </c>
      <c r="M301" s="20">
        <v>363000</v>
      </c>
      <c r="N301" s="20">
        <v>399080.8794828527</v>
      </c>
      <c r="O301" s="283">
        <v>-711998.27096317708</v>
      </c>
      <c r="P301" s="284">
        <v>-21.586825666651823</v>
      </c>
      <c r="R301" s="20">
        <v>179786673</v>
      </c>
      <c r="S301" s="20">
        <v>118548384.97499999</v>
      </c>
      <c r="T301" s="20">
        <v>6100194.7119863816</v>
      </c>
      <c r="U301" s="20">
        <v>36741883.670223206</v>
      </c>
      <c r="V301" s="20">
        <v>14446291.827076124</v>
      </c>
      <c r="W301" s="20">
        <v>3614099.5810437258</v>
      </c>
      <c r="X301" s="283">
        <v>-335818.23467057943</v>
      </c>
      <c r="Y301" s="284">
        <v>-10.18155518511292</v>
      </c>
      <c r="AA301" s="415">
        <v>-376180.03629259765</v>
      </c>
      <c r="AB301" s="416">
        <v>-11.405270481538903</v>
      </c>
    </row>
    <row r="302" spans="1:28" x14ac:dyDescent="0.25">
      <c r="A302" s="20">
        <v>981</v>
      </c>
      <c r="B302" s="20" t="s">
        <v>295</v>
      </c>
      <c r="C302" s="20">
        <v>5</v>
      </c>
      <c r="D302" s="20">
        <v>2357</v>
      </c>
      <c r="E302" s="20">
        <v>5381798.723747883</v>
      </c>
      <c r="F302" s="20">
        <v>3289154</v>
      </c>
      <c r="G302" s="20">
        <v>469052.67938315746</v>
      </c>
      <c r="H302" s="20">
        <v>184937.5493392162</v>
      </c>
      <c r="I302" s="20">
        <v>1075742.2498839446</v>
      </c>
      <c r="J302" s="20">
        <v>594375.55318219331</v>
      </c>
      <c r="K302" s="20">
        <v>97402.075122890805</v>
      </c>
      <c r="L302" s="20">
        <v>-573428</v>
      </c>
      <c r="M302" s="20">
        <v>4700</v>
      </c>
      <c r="N302" s="20">
        <v>21686.351288984675</v>
      </c>
      <c r="O302" s="283">
        <v>-218176.26554749627</v>
      </c>
      <c r="P302" s="284">
        <v>-92.565237822442199</v>
      </c>
      <c r="R302" s="20">
        <v>13484000</v>
      </c>
      <c r="S302" s="20">
        <v>7119046.7599999998</v>
      </c>
      <c r="T302" s="20">
        <v>277406.3240088243</v>
      </c>
      <c r="U302" s="20">
        <v>4410898.4772697128</v>
      </c>
      <c r="V302" s="20">
        <v>1541686.6764492106</v>
      </c>
      <c r="W302" s="20">
        <v>-99675.320616842539</v>
      </c>
      <c r="X302" s="283">
        <v>-234637.08288909495</v>
      </c>
      <c r="Y302" s="284">
        <v>-99.549038137078895</v>
      </c>
      <c r="AA302" s="415">
        <v>16460.817341598682</v>
      </c>
      <c r="AB302" s="416">
        <v>6.9838003146366914</v>
      </c>
    </row>
    <row r="303" spans="1:28" x14ac:dyDescent="0.25">
      <c r="A303" s="20">
        <v>989</v>
      </c>
      <c r="B303" s="20" t="s">
        <v>296</v>
      </c>
      <c r="C303" s="20">
        <v>14</v>
      </c>
      <c r="D303" s="20">
        <v>5703</v>
      </c>
      <c r="E303" s="20">
        <v>14065181.289718114</v>
      </c>
      <c r="F303" s="20">
        <v>7834621</v>
      </c>
      <c r="G303" s="20">
        <v>1956159.3009676484</v>
      </c>
      <c r="H303" s="20">
        <v>840148.01475702866</v>
      </c>
      <c r="I303" s="20">
        <v>2829751.9343823497</v>
      </c>
      <c r="J303" s="20">
        <v>1455244.2925737072</v>
      </c>
      <c r="K303" s="20">
        <v>-670994.17751304607</v>
      </c>
      <c r="L303" s="20">
        <v>-190034</v>
      </c>
      <c r="M303" s="20">
        <v>412000</v>
      </c>
      <c r="N303" s="20">
        <v>53505.346078200848</v>
      </c>
      <c r="O303" s="283">
        <v>455220.42152777314</v>
      </c>
      <c r="P303" s="284">
        <v>79.821220678199751</v>
      </c>
      <c r="R303" s="20">
        <v>39723000</v>
      </c>
      <c r="S303" s="20">
        <v>17091938.48</v>
      </c>
      <c r="T303" s="20">
        <v>1260222.0221355429</v>
      </c>
      <c r="U303" s="20">
        <v>15502924.251005378</v>
      </c>
      <c r="V303" s="20">
        <v>3689724.7927514338</v>
      </c>
      <c r="W303" s="20">
        <v>2178125.3009676486</v>
      </c>
      <c r="X303" s="283">
        <v>-65.153139993548393</v>
      </c>
      <c r="Y303" s="284">
        <v>-1.1424362615035663E-2</v>
      </c>
      <c r="AA303" s="415">
        <v>455285.57466776669</v>
      </c>
      <c r="AB303" s="416">
        <v>79.832645040814782</v>
      </c>
    </row>
    <row r="304" spans="1:28" x14ac:dyDescent="0.25">
      <c r="A304" s="20">
        <v>992</v>
      </c>
      <c r="B304" s="20" t="s">
        <v>297</v>
      </c>
      <c r="C304" s="20">
        <v>13</v>
      </c>
      <c r="D304" s="20">
        <v>18851</v>
      </c>
      <c r="E304" s="20">
        <v>56080168.414997861</v>
      </c>
      <c r="F304" s="20">
        <v>27595958</v>
      </c>
      <c r="G304" s="20">
        <v>4748837.8564586788</v>
      </c>
      <c r="H304" s="20">
        <v>4921425.6547499094</v>
      </c>
      <c r="I304" s="20">
        <v>6131436.9914148189</v>
      </c>
      <c r="J304" s="20">
        <v>4218063.1089283749</v>
      </c>
      <c r="K304" s="20">
        <v>4553454.6317588929</v>
      </c>
      <c r="L304" s="20">
        <v>-577591</v>
      </c>
      <c r="M304" s="20">
        <v>1818000</v>
      </c>
      <c r="N304" s="20">
        <v>207960.01908790937</v>
      </c>
      <c r="O304" s="283">
        <v>-2462623.1525992751</v>
      </c>
      <c r="P304" s="284">
        <v>-130.6362077661278</v>
      </c>
      <c r="R304" s="20">
        <v>123476000</v>
      </c>
      <c r="S304" s="20">
        <v>62748505.640000001</v>
      </c>
      <c r="T304" s="20">
        <v>7382138.4821248651</v>
      </c>
      <c r="U304" s="20">
        <v>38823684.425225675</v>
      </c>
      <c r="V304" s="20">
        <v>9947546.7619384062</v>
      </c>
      <c r="W304" s="20">
        <v>5989246.8564586788</v>
      </c>
      <c r="X304" s="283">
        <v>1415122.1657476276</v>
      </c>
      <c r="Y304" s="284">
        <v>75.068811508547427</v>
      </c>
      <c r="AA304" s="415">
        <v>-3877745.3183469027</v>
      </c>
      <c r="AB304" s="416">
        <v>-205.70501927467524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6"/>
  <sheetViews>
    <sheetView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G4" sqref="G4"/>
    </sheetView>
  </sheetViews>
  <sheetFormatPr defaultRowHeight="12.5" x14ac:dyDescent="0.25"/>
  <cols>
    <col min="1" max="1" width="3.453125" style="37" customWidth="1"/>
    <col min="2" max="2" width="10.81640625" style="140" customWidth="1"/>
    <col min="3" max="3" width="9.1796875" style="228" customWidth="1"/>
    <col min="4" max="4" width="11.1796875" style="228" customWidth="1"/>
    <col min="5" max="5" width="11.08984375" style="228" customWidth="1"/>
    <col min="6" max="6" width="10.453125" style="228" customWidth="1"/>
    <col min="7" max="7" width="12.26953125" style="227" customWidth="1"/>
    <col min="8" max="8" width="10.6328125" style="226" customWidth="1"/>
    <col min="9" max="9" width="11.26953125" style="226" customWidth="1"/>
    <col min="10" max="10" width="9.90625" style="228" customWidth="1"/>
    <col min="11" max="11" width="11.26953125" style="228" customWidth="1"/>
    <col min="12" max="12" width="10.36328125" style="39" customWidth="1"/>
    <col min="13" max="13" width="11.36328125" style="228" customWidth="1"/>
    <col min="14" max="14" width="10.26953125" style="228" customWidth="1"/>
    <col min="15" max="15" width="12.36328125" style="38" customWidth="1"/>
    <col min="16" max="16" width="3.453125" style="38" customWidth="1"/>
    <col min="17" max="17" width="12.26953125" style="20" customWidth="1"/>
    <col min="18" max="18" width="12.7265625" style="68" customWidth="1"/>
    <col min="19" max="19" width="3.54296875" style="20" customWidth="1"/>
    <col min="20" max="26" width="8.7265625" style="20"/>
    <col min="27" max="35" width="8.7265625" style="31"/>
  </cols>
  <sheetData>
    <row r="1" spans="1:24" x14ac:dyDescent="0.25">
      <c r="A1" s="37" t="s">
        <v>470</v>
      </c>
      <c r="D1" s="294"/>
      <c r="F1" s="210"/>
      <c r="G1" s="207"/>
      <c r="H1" s="203"/>
      <c r="I1" s="286"/>
      <c r="O1" s="173"/>
      <c r="P1" s="173"/>
    </row>
    <row r="2" spans="1:24" ht="18" x14ac:dyDescent="0.4">
      <c r="A2" s="295" t="s">
        <v>551</v>
      </c>
      <c r="O2" s="173"/>
      <c r="P2" s="173"/>
    </row>
    <row r="3" spans="1:24" x14ac:dyDescent="0.25">
      <c r="A3" s="296"/>
      <c r="D3" s="227"/>
      <c r="G3" s="228"/>
      <c r="H3" s="228"/>
      <c r="I3" s="287"/>
      <c r="J3" s="288"/>
      <c r="L3" s="228"/>
      <c r="O3" s="215"/>
      <c r="P3" s="228"/>
    </row>
    <row r="4" spans="1:24" x14ac:dyDescent="0.25">
      <c r="A4" s="297" t="s">
        <v>559</v>
      </c>
      <c r="B4" s="298"/>
      <c r="C4" s="299"/>
      <c r="D4" s="300">
        <v>0.2487</v>
      </c>
      <c r="G4" s="228"/>
      <c r="J4" s="19"/>
      <c r="M4" s="207"/>
      <c r="N4" s="207"/>
      <c r="O4" s="215"/>
      <c r="P4" s="215"/>
    </row>
    <row r="5" spans="1:24" x14ac:dyDescent="0.25">
      <c r="A5" s="297" t="s">
        <v>560</v>
      </c>
      <c r="B5" s="298"/>
      <c r="C5" s="299"/>
      <c r="D5" s="301">
        <v>2036395702.6201401</v>
      </c>
      <c r="F5" s="289"/>
      <c r="I5" s="286"/>
      <c r="M5" s="207"/>
      <c r="O5" s="310"/>
      <c r="P5" s="310"/>
    </row>
    <row r="6" spans="1:24" x14ac:dyDescent="0.25">
      <c r="A6" s="302" t="s">
        <v>563</v>
      </c>
      <c r="B6" s="303"/>
      <c r="C6" s="234"/>
      <c r="D6" s="304">
        <v>6151765546.3550911</v>
      </c>
      <c r="G6" s="290"/>
      <c r="I6" s="40"/>
      <c r="M6" s="207"/>
      <c r="O6" s="215"/>
      <c r="P6" s="215"/>
    </row>
    <row r="7" spans="1:24" x14ac:dyDescent="0.25">
      <c r="A7" s="229" t="s">
        <v>562</v>
      </c>
      <c r="B7" s="305"/>
      <c r="C7" s="306"/>
      <c r="D7" s="307">
        <v>1120.9219800469543</v>
      </c>
      <c r="F7" s="291"/>
      <c r="G7" s="292"/>
      <c r="M7" s="207"/>
      <c r="N7" s="293"/>
      <c r="O7" s="215"/>
      <c r="P7" s="215"/>
    </row>
    <row r="8" spans="1:24" x14ac:dyDescent="0.25">
      <c r="D8" s="308"/>
      <c r="O8" s="406" t="s">
        <v>401</v>
      </c>
      <c r="P8" s="327"/>
      <c r="Q8" s="173" t="s">
        <v>545</v>
      </c>
      <c r="R8" s="24" t="s">
        <v>448</v>
      </c>
    </row>
    <row r="9" spans="1:24" x14ac:dyDescent="0.25">
      <c r="A9" s="37" t="s">
        <v>440</v>
      </c>
      <c r="B9" s="140" t="s">
        <v>564</v>
      </c>
      <c r="C9" s="228" t="s">
        <v>451</v>
      </c>
      <c r="D9" s="228" t="s">
        <v>566</v>
      </c>
      <c r="E9" s="228" t="s">
        <v>567</v>
      </c>
      <c r="F9" s="215" t="s">
        <v>568</v>
      </c>
      <c r="G9" s="227" t="s">
        <v>561</v>
      </c>
      <c r="H9" s="227" t="s">
        <v>561</v>
      </c>
      <c r="I9" s="227" t="s">
        <v>572</v>
      </c>
      <c r="J9" s="228" t="s">
        <v>573</v>
      </c>
      <c r="K9" s="228" t="s">
        <v>574</v>
      </c>
      <c r="L9" s="228" t="s">
        <v>581</v>
      </c>
      <c r="M9" s="228" t="s">
        <v>585</v>
      </c>
      <c r="N9" s="228" t="s">
        <v>589</v>
      </c>
      <c r="O9" s="417" t="s">
        <v>593</v>
      </c>
      <c r="P9" s="215"/>
      <c r="Q9" s="185" t="s">
        <v>593</v>
      </c>
      <c r="R9" s="199" t="s">
        <v>593</v>
      </c>
      <c r="T9" s="420" t="s">
        <v>552</v>
      </c>
      <c r="U9" s="421"/>
      <c r="V9" s="421"/>
      <c r="W9" s="421"/>
      <c r="X9" s="422"/>
    </row>
    <row r="10" spans="1:24" x14ac:dyDescent="0.25">
      <c r="C10" s="228" t="s">
        <v>311</v>
      </c>
      <c r="D10" s="228" t="s">
        <v>569</v>
      </c>
      <c r="E10" s="228" t="s">
        <v>548</v>
      </c>
      <c r="F10" s="215" t="s">
        <v>548</v>
      </c>
      <c r="G10" s="227" t="s">
        <v>571</v>
      </c>
      <c r="H10" s="227" t="s">
        <v>575</v>
      </c>
      <c r="I10" s="227" t="s">
        <v>576</v>
      </c>
      <c r="J10" s="228" t="s">
        <v>570</v>
      </c>
      <c r="K10" s="228" t="s">
        <v>577</v>
      </c>
      <c r="L10" s="228" t="s">
        <v>582</v>
      </c>
      <c r="M10" s="228" t="s">
        <v>586</v>
      </c>
      <c r="N10" s="228" t="s">
        <v>590</v>
      </c>
      <c r="O10" s="417" t="s">
        <v>594</v>
      </c>
      <c r="P10" s="215"/>
      <c r="Q10" s="185" t="s">
        <v>594</v>
      </c>
      <c r="R10" s="199" t="s">
        <v>594</v>
      </c>
      <c r="T10" s="423" t="s">
        <v>558</v>
      </c>
      <c r="U10" s="421"/>
      <c r="V10" s="421"/>
      <c r="W10" s="421"/>
      <c r="X10" s="422"/>
    </row>
    <row r="11" spans="1:24" x14ac:dyDescent="0.25">
      <c r="B11" s="309">
        <v>294</v>
      </c>
      <c r="D11" s="207"/>
      <c r="E11" s="228" t="s">
        <v>570</v>
      </c>
      <c r="F11" s="215" t="s">
        <v>570</v>
      </c>
      <c r="G11" s="210"/>
      <c r="I11" s="228" t="s">
        <v>578</v>
      </c>
      <c r="K11" s="228" t="s">
        <v>579</v>
      </c>
      <c r="L11" s="228" t="s">
        <v>583</v>
      </c>
      <c r="M11" s="228" t="s">
        <v>587</v>
      </c>
      <c r="N11" s="228" t="s">
        <v>591</v>
      </c>
      <c r="O11" s="417" t="s">
        <v>595</v>
      </c>
      <c r="P11" s="215"/>
      <c r="Q11" s="185" t="s">
        <v>595</v>
      </c>
      <c r="R11" s="199" t="s">
        <v>595</v>
      </c>
      <c r="T11" s="415" t="s">
        <v>553</v>
      </c>
      <c r="U11" s="424" t="s">
        <v>554</v>
      </c>
      <c r="V11" s="424" t="s">
        <v>555</v>
      </c>
      <c r="W11" s="424" t="s">
        <v>556</v>
      </c>
      <c r="X11" s="416" t="s">
        <v>557</v>
      </c>
    </row>
    <row r="12" spans="1:24" x14ac:dyDescent="0.25">
      <c r="C12" s="310"/>
      <c r="D12" s="311"/>
      <c r="E12" s="311"/>
      <c r="F12" s="312"/>
      <c r="H12" s="313"/>
      <c r="I12" s="228" t="s">
        <v>580</v>
      </c>
      <c r="L12" s="228" t="s">
        <v>584</v>
      </c>
      <c r="M12" s="228" t="s">
        <v>588</v>
      </c>
      <c r="N12" s="228" t="s">
        <v>592</v>
      </c>
      <c r="O12" s="417" t="s">
        <v>596</v>
      </c>
      <c r="P12" s="215"/>
      <c r="Q12" s="185" t="s">
        <v>596</v>
      </c>
      <c r="R12" s="199" t="s">
        <v>596</v>
      </c>
      <c r="T12" s="423"/>
      <c r="U12" s="421"/>
      <c r="V12" s="421"/>
      <c r="W12" s="421"/>
      <c r="X12" s="422"/>
    </row>
    <row r="13" spans="1:24" x14ac:dyDescent="0.25">
      <c r="C13" s="314"/>
      <c r="D13" s="314"/>
      <c r="E13" s="314"/>
      <c r="F13" s="314"/>
      <c r="G13" s="315"/>
      <c r="H13" s="316"/>
      <c r="I13" s="316"/>
      <c r="J13" s="314"/>
      <c r="K13" s="314"/>
      <c r="L13" s="314"/>
      <c r="M13" s="314"/>
      <c r="N13" s="314"/>
      <c r="O13" s="418"/>
      <c r="P13" s="314"/>
      <c r="Q13" s="328"/>
      <c r="R13" s="339"/>
      <c r="T13" s="423"/>
      <c r="U13" s="421"/>
      <c r="V13" s="421"/>
      <c r="W13" s="421"/>
      <c r="X13" s="422"/>
    </row>
    <row r="14" spans="1:24" x14ac:dyDescent="0.25">
      <c r="A14" s="140"/>
      <c r="B14" s="140" t="s">
        <v>565</v>
      </c>
      <c r="C14" s="215">
        <v>5488130</v>
      </c>
      <c r="D14" s="215">
        <v>6856418951.5184641</v>
      </c>
      <c r="E14" s="215">
        <v>1331742297.4567759</v>
      </c>
      <c r="F14" s="215">
        <v>8188161248.9752312</v>
      </c>
      <c r="G14" s="317">
        <v>1120.92</v>
      </c>
      <c r="H14" s="313">
        <v>6151754679.6000023</v>
      </c>
      <c r="I14" s="313">
        <v>2036406569.3752339</v>
      </c>
      <c r="J14" s="313">
        <v>221811108.74782631</v>
      </c>
      <c r="K14" s="313">
        <v>-766162136.55959952</v>
      </c>
      <c r="L14" s="215">
        <v>1492055541.5634601</v>
      </c>
      <c r="M14" s="313">
        <v>693284941.38427293</v>
      </c>
      <c r="N14" s="313">
        <v>24879229.299972001</v>
      </c>
      <c r="O14" s="417">
        <v>2210219712.2477064</v>
      </c>
      <c r="P14" s="215"/>
      <c r="Q14" s="328">
        <v>7068519118.9961176</v>
      </c>
      <c r="R14" s="339">
        <f t="shared" ref="R14" si="0">O14-Q14</f>
        <v>-4858299406.7484112</v>
      </c>
      <c r="T14" s="420">
        <f>SUM(T16:T309)</f>
        <v>1.2759119272232056E-7</v>
      </c>
      <c r="U14" s="425">
        <f t="shared" ref="U14:X14" si="1">SUM(U16:U309)</f>
        <v>-12071874.166647313</v>
      </c>
      <c r="V14" s="425">
        <f t="shared" si="1"/>
        <v>-3794780.6577250957</v>
      </c>
      <c r="W14" s="425">
        <f t="shared" si="1"/>
        <v>1227373.7036527274</v>
      </c>
      <c r="X14" s="426">
        <f t="shared" si="1"/>
        <v>3718926.5306519568</v>
      </c>
    </row>
    <row r="15" spans="1:24" x14ac:dyDescent="0.25"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419"/>
      <c r="P15" s="247"/>
      <c r="Q15" s="328"/>
      <c r="R15" s="339"/>
      <c r="T15" s="423"/>
      <c r="U15" s="421"/>
      <c r="V15" s="421"/>
      <c r="W15" s="421"/>
      <c r="X15" s="422"/>
    </row>
    <row r="16" spans="1:24" x14ac:dyDescent="0.25">
      <c r="A16" s="318">
        <v>5</v>
      </c>
      <c r="B16" s="140" t="s">
        <v>4</v>
      </c>
      <c r="C16" s="228">
        <v>9700</v>
      </c>
      <c r="D16" s="228">
        <v>13319872.631749999</v>
      </c>
      <c r="E16" s="228">
        <v>1698174.3967511444</v>
      </c>
      <c r="F16" s="228">
        <v>15018047.028501144</v>
      </c>
      <c r="G16" s="227">
        <v>1120.92</v>
      </c>
      <c r="H16" s="226">
        <v>10872924</v>
      </c>
      <c r="I16" s="226">
        <v>4145123.0285011437</v>
      </c>
      <c r="J16" s="319">
        <v>561634.76146646915</v>
      </c>
      <c r="K16" s="228">
        <v>-923714.02701738151</v>
      </c>
      <c r="L16" s="228">
        <v>3783043.7629502318</v>
      </c>
      <c r="M16" s="247">
        <v>4748747.1382935019</v>
      </c>
      <c r="N16" s="247">
        <v>43972.814822121305</v>
      </c>
      <c r="O16" s="417">
        <v>8575763.7160658538</v>
      </c>
      <c r="P16" s="228"/>
      <c r="Q16" s="328">
        <v>29524206.180419669</v>
      </c>
      <c r="R16" s="339">
        <f>O16-Q16</f>
        <v>-20948442.464353815</v>
      </c>
      <c r="T16" s="423">
        <v>-160548.76830595394</v>
      </c>
      <c r="U16" s="421">
        <v>0</v>
      </c>
      <c r="V16" s="421">
        <v>0</v>
      </c>
      <c r="W16" s="421">
        <v>0</v>
      </c>
      <c r="X16" s="422">
        <v>0</v>
      </c>
    </row>
    <row r="17" spans="1:24" x14ac:dyDescent="0.25">
      <c r="A17" s="318">
        <v>9</v>
      </c>
      <c r="B17" s="140" t="s">
        <v>5</v>
      </c>
      <c r="C17" s="228">
        <v>2573</v>
      </c>
      <c r="D17" s="228">
        <v>3946404.4214400006</v>
      </c>
      <c r="E17" s="228">
        <v>382166.39102113782</v>
      </c>
      <c r="F17" s="228">
        <v>4328570.8124611387</v>
      </c>
      <c r="G17" s="227">
        <v>1120.92</v>
      </c>
      <c r="H17" s="226">
        <v>2884127.16</v>
      </c>
      <c r="I17" s="226">
        <v>1444443.6524611386</v>
      </c>
      <c r="J17" s="319">
        <v>63940.661970657107</v>
      </c>
      <c r="K17" s="228">
        <v>-223817.03896981254</v>
      </c>
      <c r="L17" s="228">
        <v>1284567.2754619832</v>
      </c>
      <c r="M17" s="247">
        <v>1516824.9297043683</v>
      </c>
      <c r="N17" s="247">
        <v>11664.12912755857</v>
      </c>
      <c r="O17" s="417">
        <v>2813056.3342939103</v>
      </c>
      <c r="P17" s="228"/>
      <c r="Q17" s="328">
        <v>8500425.0135106444</v>
      </c>
      <c r="R17" s="339">
        <f t="shared" ref="R17:R80" si="2">O17-Q17</f>
        <v>-5687368.6792167341</v>
      </c>
      <c r="T17" s="423">
        <v>-258912.48143149674</v>
      </c>
      <c r="U17" s="421">
        <v>-205215.55796781089</v>
      </c>
      <c r="V17" s="421">
        <v>-140890.55796781089</v>
      </c>
      <c r="W17" s="421">
        <v>-76565.557967810906</v>
      </c>
      <c r="X17" s="422">
        <v>-12240.557967810902</v>
      </c>
    </row>
    <row r="18" spans="1:24" x14ac:dyDescent="0.25">
      <c r="A18" s="318">
        <v>10</v>
      </c>
      <c r="B18" s="140" t="s">
        <v>6</v>
      </c>
      <c r="C18" s="228">
        <v>11544</v>
      </c>
      <c r="D18" s="228">
        <v>15336188.715670003</v>
      </c>
      <c r="E18" s="228">
        <v>1758504.0073191726</v>
      </c>
      <c r="F18" s="228">
        <v>17094692.722989175</v>
      </c>
      <c r="G18" s="227">
        <v>1120.92</v>
      </c>
      <c r="H18" s="226">
        <v>12939900.48</v>
      </c>
      <c r="I18" s="226">
        <v>4154792.242989175</v>
      </c>
      <c r="J18" s="319">
        <v>610676.3663629212</v>
      </c>
      <c r="K18" s="228">
        <v>-1032884.0957227563</v>
      </c>
      <c r="L18" s="228">
        <v>3732584.5136293396</v>
      </c>
      <c r="M18" s="247">
        <v>5517718.065669518</v>
      </c>
      <c r="N18" s="247">
        <v>52332.182918202925</v>
      </c>
      <c r="O18" s="417">
        <v>9302634.7622170597</v>
      </c>
      <c r="P18" s="228"/>
      <c r="Q18" s="328">
        <v>34238164.782285526</v>
      </c>
      <c r="R18" s="339">
        <f t="shared" si="2"/>
        <v>-24935530.020068467</v>
      </c>
      <c r="T18" s="423">
        <v>-1066238.8193212731</v>
      </c>
      <c r="U18" s="421">
        <v>-825322.65746165812</v>
      </c>
      <c r="V18" s="421">
        <v>-536722.65746165812</v>
      </c>
      <c r="W18" s="421">
        <v>-248122.65746165809</v>
      </c>
      <c r="X18" s="422">
        <v>0</v>
      </c>
    </row>
    <row r="19" spans="1:24" x14ac:dyDescent="0.25">
      <c r="A19" s="318">
        <v>16</v>
      </c>
      <c r="B19" s="140" t="s">
        <v>7</v>
      </c>
      <c r="C19" s="228">
        <v>8149</v>
      </c>
      <c r="D19" s="228">
        <v>9054336.1758600008</v>
      </c>
      <c r="E19" s="228">
        <v>1484936.4198567511</v>
      </c>
      <c r="F19" s="228">
        <v>10539272.595716752</v>
      </c>
      <c r="G19" s="227">
        <v>1120.92</v>
      </c>
      <c r="H19" s="226">
        <v>9134377.0800000001</v>
      </c>
      <c r="I19" s="226">
        <v>1404895.515716752</v>
      </c>
      <c r="J19" s="319">
        <v>213823.34699882928</v>
      </c>
      <c r="K19" s="228">
        <v>-895478.54056964861</v>
      </c>
      <c r="L19" s="228">
        <v>723240.32214593282</v>
      </c>
      <c r="M19" s="247">
        <v>2024962.2510567768</v>
      </c>
      <c r="N19" s="247">
        <v>36941.697730460466</v>
      </c>
      <c r="O19" s="417">
        <v>2785144.2709331703</v>
      </c>
      <c r="P19" s="228"/>
      <c r="Q19" s="328">
        <v>16382612.076286873</v>
      </c>
      <c r="R19" s="339">
        <f t="shared" si="2"/>
        <v>-13597467.805353703</v>
      </c>
      <c r="T19" s="423">
        <v>1190477.7951873923</v>
      </c>
      <c r="U19" s="421">
        <v>953092.40043635305</v>
      </c>
      <c r="V19" s="421">
        <v>749367.40043635305</v>
      </c>
      <c r="W19" s="421">
        <v>545642.40043635305</v>
      </c>
      <c r="X19" s="422">
        <v>341917.400436353</v>
      </c>
    </row>
    <row r="20" spans="1:24" x14ac:dyDescent="0.25">
      <c r="A20" s="318">
        <v>18</v>
      </c>
      <c r="B20" s="140" t="s">
        <v>8</v>
      </c>
      <c r="C20" s="228">
        <v>4958</v>
      </c>
      <c r="D20" s="228">
        <v>7834750.5493900012</v>
      </c>
      <c r="E20" s="228">
        <v>682337.61113335262</v>
      </c>
      <c r="F20" s="228">
        <v>8517088.1605233531</v>
      </c>
      <c r="G20" s="227">
        <v>1120.92</v>
      </c>
      <c r="H20" s="226">
        <v>5557521.3600000003</v>
      </c>
      <c r="I20" s="226">
        <v>2959566.8005233528</v>
      </c>
      <c r="J20" s="319">
        <v>110346.42924973616</v>
      </c>
      <c r="K20" s="228">
        <v>-489734.13511216693</v>
      </c>
      <c r="L20" s="228">
        <v>2580179.094660922</v>
      </c>
      <c r="M20" s="247">
        <v>1120980.1363131497</v>
      </c>
      <c r="N20" s="247">
        <v>22476.001637946127</v>
      </c>
      <c r="O20" s="417">
        <v>3723635.232612018</v>
      </c>
      <c r="P20" s="228"/>
      <c r="Q20" s="328">
        <v>6397163.9309218144</v>
      </c>
      <c r="R20" s="339">
        <f t="shared" si="2"/>
        <v>-2673528.6983097964</v>
      </c>
      <c r="T20" s="423">
        <v>-600694.16744096193</v>
      </c>
      <c r="U20" s="421">
        <v>-497223.76459099917</v>
      </c>
      <c r="V20" s="421">
        <v>-373273.76459099917</v>
      </c>
      <c r="W20" s="421">
        <v>-249323.76459099914</v>
      </c>
      <c r="X20" s="422">
        <v>-125373.76459099914</v>
      </c>
    </row>
    <row r="21" spans="1:24" x14ac:dyDescent="0.25">
      <c r="A21" s="318">
        <v>19</v>
      </c>
      <c r="B21" s="140" t="s">
        <v>9</v>
      </c>
      <c r="C21" s="228">
        <v>3984</v>
      </c>
      <c r="D21" s="228">
        <v>6070259.8022000007</v>
      </c>
      <c r="E21" s="228">
        <v>484245.80731131043</v>
      </c>
      <c r="F21" s="228">
        <v>6554505.6095113112</v>
      </c>
      <c r="G21" s="227">
        <v>1120.92</v>
      </c>
      <c r="H21" s="226">
        <v>4465745.28</v>
      </c>
      <c r="I21" s="226">
        <v>2088760.3295113109</v>
      </c>
      <c r="J21" s="319">
        <v>97355.902037207037</v>
      </c>
      <c r="K21" s="228">
        <v>-378015.08387085685</v>
      </c>
      <c r="L21" s="228">
        <v>1808101.1476776612</v>
      </c>
      <c r="M21" s="247">
        <v>1259088.0090146363</v>
      </c>
      <c r="N21" s="247">
        <v>18060.58703621972</v>
      </c>
      <c r="O21" s="417">
        <v>3085249.7437285171</v>
      </c>
      <c r="P21" s="228"/>
      <c r="Q21" s="328">
        <v>5340955.3541253135</v>
      </c>
      <c r="R21" s="339">
        <f t="shared" si="2"/>
        <v>-2255705.6103967964</v>
      </c>
      <c r="T21" s="423">
        <v>-563863.57605655876</v>
      </c>
      <c r="U21" s="421">
        <v>-480719.95262891619</v>
      </c>
      <c r="V21" s="421">
        <v>-381119.95262891619</v>
      </c>
      <c r="W21" s="421">
        <v>-281519.95262891619</v>
      </c>
      <c r="X21" s="422">
        <v>-181919.95262891619</v>
      </c>
    </row>
    <row r="22" spans="1:24" x14ac:dyDescent="0.25">
      <c r="A22" s="318">
        <v>20</v>
      </c>
      <c r="B22" s="140" t="s">
        <v>10</v>
      </c>
      <c r="C22" s="228">
        <v>16611</v>
      </c>
      <c r="D22" s="228">
        <v>23143057.909380004</v>
      </c>
      <c r="E22" s="228">
        <v>2008321.0226951265</v>
      </c>
      <c r="F22" s="228">
        <v>25151378.932075132</v>
      </c>
      <c r="G22" s="227">
        <v>1120.92</v>
      </c>
      <c r="H22" s="226">
        <v>18619602.120000001</v>
      </c>
      <c r="I22" s="226">
        <v>6531776.8120751306</v>
      </c>
      <c r="J22" s="319">
        <v>370409.87511745567</v>
      </c>
      <c r="K22" s="228">
        <v>-2081018.550877213</v>
      </c>
      <c r="L22" s="228">
        <v>4821168.1363153737</v>
      </c>
      <c r="M22" s="247">
        <v>5751656.5753623024</v>
      </c>
      <c r="N22" s="247">
        <v>75302.312062913101</v>
      </c>
      <c r="O22" s="417">
        <v>10648127.02374059</v>
      </c>
      <c r="P22" s="228"/>
      <c r="Q22" s="328">
        <v>27168921.753756501</v>
      </c>
      <c r="R22" s="339">
        <f t="shared" si="2"/>
        <v>-16520794.730015911</v>
      </c>
      <c r="T22" s="423">
        <v>1120196.6282052889</v>
      </c>
      <c r="U22" s="421">
        <v>636307.95570442826</v>
      </c>
      <c r="V22" s="421">
        <v>221032.95570442826</v>
      </c>
      <c r="W22" s="421">
        <v>0</v>
      </c>
      <c r="X22" s="422">
        <v>0</v>
      </c>
    </row>
    <row r="23" spans="1:24" x14ac:dyDescent="0.25">
      <c r="A23" s="318">
        <v>46</v>
      </c>
      <c r="B23" s="140" t="s">
        <v>11</v>
      </c>
      <c r="C23" s="228">
        <v>1405</v>
      </c>
      <c r="D23" s="228">
        <v>1366770.7303599999</v>
      </c>
      <c r="E23" s="228">
        <v>876571.30146964756</v>
      </c>
      <c r="F23" s="228">
        <v>2243342.0318296477</v>
      </c>
      <c r="G23" s="227">
        <v>1120.92</v>
      </c>
      <c r="H23" s="226">
        <v>1574892.6</v>
      </c>
      <c r="I23" s="226">
        <v>668449.43182964763</v>
      </c>
      <c r="J23" s="319">
        <v>181836.032798917</v>
      </c>
      <c r="K23" s="228">
        <v>-156527.73533027936</v>
      </c>
      <c r="L23" s="228">
        <v>693757.72929828533</v>
      </c>
      <c r="M23" s="247">
        <v>450868.05766423023</v>
      </c>
      <c r="N23" s="247">
        <v>6369.2582293897358</v>
      </c>
      <c r="O23" s="417">
        <v>1150995.0451919055</v>
      </c>
      <c r="P23" s="228"/>
      <c r="Q23" s="328">
        <v>4895123.0594890639</v>
      </c>
      <c r="R23" s="339">
        <f t="shared" si="2"/>
        <v>-3744128.0142971585</v>
      </c>
      <c r="T23" s="423">
        <v>-1276.8788688606564</v>
      </c>
      <c r="U23" s="421">
        <v>0</v>
      </c>
      <c r="V23" s="421">
        <v>0</v>
      </c>
      <c r="W23" s="421">
        <v>0</v>
      </c>
      <c r="X23" s="422">
        <v>0</v>
      </c>
    </row>
    <row r="24" spans="1:24" x14ac:dyDescent="0.25">
      <c r="A24" s="318">
        <v>47</v>
      </c>
      <c r="B24" s="140" t="s">
        <v>12</v>
      </c>
      <c r="C24" s="228">
        <v>1852</v>
      </c>
      <c r="D24" s="228">
        <v>1823312.5616299999</v>
      </c>
      <c r="E24" s="228">
        <v>1591481.7367777838</v>
      </c>
      <c r="F24" s="228">
        <v>3414794.2984077837</v>
      </c>
      <c r="G24" s="227">
        <v>1120.92</v>
      </c>
      <c r="H24" s="226">
        <v>2075943.84</v>
      </c>
      <c r="I24" s="226">
        <v>1338850.4584077836</v>
      </c>
      <c r="J24" s="319">
        <v>798205.07204247243</v>
      </c>
      <c r="K24" s="228">
        <v>-165964.44549865474</v>
      </c>
      <c r="L24" s="228">
        <v>1971091.0849516015</v>
      </c>
      <c r="M24" s="247">
        <v>626215.99135153356</v>
      </c>
      <c r="N24" s="247">
        <v>8395.6343351101714</v>
      </c>
      <c r="O24" s="417">
        <v>2605702.7106382451</v>
      </c>
      <c r="P24" s="228"/>
      <c r="Q24" s="328">
        <v>8117890.1785868984</v>
      </c>
      <c r="R24" s="339">
        <f t="shared" si="2"/>
        <v>-5512187.4679486528</v>
      </c>
      <c r="T24" s="423">
        <v>578437.96000580001</v>
      </c>
      <c r="U24" s="421">
        <v>524488.05804495513</v>
      </c>
      <c r="V24" s="421">
        <v>478188.05804495513</v>
      </c>
      <c r="W24" s="421">
        <v>431888.05804495513</v>
      </c>
      <c r="X24" s="422">
        <v>385588.05804495513</v>
      </c>
    </row>
    <row r="25" spans="1:24" x14ac:dyDescent="0.25">
      <c r="A25" s="318">
        <v>49</v>
      </c>
      <c r="B25" s="140" t="s">
        <v>13</v>
      </c>
      <c r="C25" s="228">
        <v>283632</v>
      </c>
      <c r="D25" s="228">
        <v>419310932.3716501</v>
      </c>
      <c r="E25" s="228">
        <v>101271283.45779194</v>
      </c>
      <c r="F25" s="228">
        <v>520582215.82944202</v>
      </c>
      <c r="G25" s="227">
        <v>1120.92</v>
      </c>
      <c r="H25" s="226">
        <v>317928781.44</v>
      </c>
      <c r="I25" s="226">
        <v>202653434.38944203</v>
      </c>
      <c r="J25" s="319">
        <v>8825868.288554145</v>
      </c>
      <c r="K25" s="228">
        <v>-42296779.413999267</v>
      </c>
      <c r="L25" s="228">
        <v>169182523.2639969</v>
      </c>
      <c r="M25" s="247">
        <v>-19889656.106504194</v>
      </c>
      <c r="N25" s="247">
        <v>1285783.2385183412</v>
      </c>
      <c r="O25" s="417">
        <v>150578650.39601102</v>
      </c>
      <c r="P25" s="228"/>
      <c r="Q25" s="328">
        <v>36570251.502276629</v>
      </c>
      <c r="R25" s="339">
        <f t="shared" si="2"/>
        <v>114008398.8937344</v>
      </c>
      <c r="T25" s="423">
        <v>26992820.008943025</v>
      </c>
      <c r="U25" s="421">
        <v>18730444.958749529</v>
      </c>
      <c r="V25" s="421">
        <v>11639644.958749531</v>
      </c>
      <c r="W25" s="421">
        <v>4548844.9587495308</v>
      </c>
      <c r="X25" s="422">
        <v>0</v>
      </c>
    </row>
    <row r="26" spans="1:24" x14ac:dyDescent="0.25">
      <c r="A26" s="318">
        <v>50</v>
      </c>
      <c r="B26" s="140" t="s">
        <v>14</v>
      </c>
      <c r="C26" s="228">
        <v>11748</v>
      </c>
      <c r="D26" s="228">
        <v>15038558.04487</v>
      </c>
      <c r="E26" s="228">
        <v>1752371.9841796341</v>
      </c>
      <c r="F26" s="228">
        <v>16790930.029049635</v>
      </c>
      <c r="G26" s="227">
        <v>1120.92</v>
      </c>
      <c r="H26" s="226">
        <v>13168568.16</v>
      </c>
      <c r="I26" s="226">
        <v>3622361.8690496348</v>
      </c>
      <c r="J26" s="319">
        <v>282499.68078659585</v>
      </c>
      <c r="K26" s="228">
        <v>-1143821.9357460032</v>
      </c>
      <c r="L26" s="228">
        <v>2761039.6140902275</v>
      </c>
      <c r="M26" s="247">
        <v>2987522.4534334624</v>
      </c>
      <c r="N26" s="247">
        <v>53256.972013431041</v>
      </c>
      <c r="O26" s="417">
        <v>5801819.0395371206</v>
      </c>
      <c r="P26" s="228"/>
      <c r="Q26" s="328">
        <v>20901161.277744543</v>
      </c>
      <c r="R26" s="339">
        <f t="shared" si="2"/>
        <v>-15099342.238207422</v>
      </c>
      <c r="T26" s="423">
        <v>-402988.67173623317</v>
      </c>
      <c r="U26" s="421">
        <v>-157815.15566496184</v>
      </c>
      <c r="V26" s="421">
        <v>0</v>
      </c>
      <c r="W26" s="421">
        <v>0</v>
      </c>
      <c r="X26" s="422">
        <v>0</v>
      </c>
    </row>
    <row r="27" spans="1:24" x14ac:dyDescent="0.25">
      <c r="A27" s="318">
        <v>51</v>
      </c>
      <c r="B27" s="140" t="s">
        <v>15</v>
      </c>
      <c r="C27" s="228">
        <v>9454</v>
      </c>
      <c r="D27" s="228">
        <v>12939664.96012</v>
      </c>
      <c r="E27" s="228">
        <v>1435166.2090939195</v>
      </c>
      <c r="F27" s="228">
        <v>14374831.169213919</v>
      </c>
      <c r="G27" s="227">
        <v>1120.92</v>
      </c>
      <c r="H27" s="226">
        <v>10597177.680000002</v>
      </c>
      <c r="I27" s="226">
        <v>3777653.4892139174</v>
      </c>
      <c r="J27" s="319">
        <v>281641.16975958692</v>
      </c>
      <c r="K27" s="228">
        <v>-945079.1185258039</v>
      </c>
      <c r="L27" s="228">
        <v>3114215.5404477003</v>
      </c>
      <c r="M27" s="247">
        <v>-209658.50673229614</v>
      </c>
      <c r="N27" s="247">
        <v>42857.627971993286</v>
      </c>
      <c r="O27" s="417">
        <v>2947414.6616873974</v>
      </c>
      <c r="P27" s="228"/>
      <c r="Q27" s="328">
        <v>7587624.462807877</v>
      </c>
      <c r="R27" s="339">
        <f t="shared" si="2"/>
        <v>-4640209.8011204796</v>
      </c>
      <c r="T27" s="423">
        <v>-2608480.0941201015</v>
      </c>
      <c r="U27" s="421">
        <v>-2411180.9435465741</v>
      </c>
      <c r="V27" s="421">
        <v>-2174830.9435465741</v>
      </c>
      <c r="W27" s="421">
        <v>-1938480.9435465743</v>
      </c>
      <c r="X27" s="422">
        <v>-1702130.9435465743</v>
      </c>
    </row>
    <row r="28" spans="1:24" x14ac:dyDescent="0.25">
      <c r="A28" s="318">
        <v>52</v>
      </c>
      <c r="B28" s="140" t="s">
        <v>16</v>
      </c>
      <c r="C28" s="228">
        <v>2473</v>
      </c>
      <c r="D28" s="228">
        <v>3069247.1242</v>
      </c>
      <c r="E28" s="228">
        <v>500811.01703741611</v>
      </c>
      <c r="F28" s="228">
        <v>3570058.1412374163</v>
      </c>
      <c r="G28" s="227">
        <v>1120.92</v>
      </c>
      <c r="H28" s="226">
        <v>2772035.16</v>
      </c>
      <c r="I28" s="226">
        <v>798022.98123741616</v>
      </c>
      <c r="J28" s="319">
        <v>167801.13587759749</v>
      </c>
      <c r="K28" s="228">
        <v>-216827.00770372924</v>
      </c>
      <c r="L28" s="228">
        <v>748997.10941128444</v>
      </c>
      <c r="M28" s="247">
        <v>1016410.2730758172</v>
      </c>
      <c r="N28" s="247">
        <v>11210.801139701649</v>
      </c>
      <c r="O28" s="417">
        <v>1776618.1836268031</v>
      </c>
      <c r="P28" s="228"/>
      <c r="Q28" s="328">
        <v>7363303.7698950488</v>
      </c>
      <c r="R28" s="339">
        <f t="shared" si="2"/>
        <v>-5586685.5862682462</v>
      </c>
      <c r="T28" s="423">
        <v>-245462.18263136238</v>
      </c>
      <c r="U28" s="421">
        <v>-193852.19750672381</v>
      </c>
      <c r="V28" s="421">
        <v>-132027.19750672381</v>
      </c>
      <c r="W28" s="421">
        <v>-70202.197506723809</v>
      </c>
      <c r="X28" s="422">
        <v>-8377.1975067238036</v>
      </c>
    </row>
    <row r="29" spans="1:24" x14ac:dyDescent="0.25">
      <c r="A29" s="318">
        <v>61</v>
      </c>
      <c r="B29" s="140" t="s">
        <v>17</v>
      </c>
      <c r="C29" s="228">
        <v>17028</v>
      </c>
      <c r="D29" s="228">
        <v>17173648.131049998</v>
      </c>
      <c r="E29" s="228">
        <v>3136900.0813369425</v>
      </c>
      <c r="F29" s="228">
        <v>20310548.21238694</v>
      </c>
      <c r="G29" s="227">
        <v>1120.92</v>
      </c>
      <c r="H29" s="226">
        <v>19087025.760000002</v>
      </c>
      <c r="I29" s="226">
        <v>1223522.452386938</v>
      </c>
      <c r="J29" s="319">
        <v>505530.06421586778</v>
      </c>
      <c r="K29" s="228">
        <v>-2306227.6994975167</v>
      </c>
      <c r="L29" s="228">
        <v>-577175.18289471092</v>
      </c>
      <c r="M29" s="247">
        <v>4680346.294378235</v>
      </c>
      <c r="N29" s="247">
        <v>77192.689772276455</v>
      </c>
      <c r="O29" s="417">
        <v>4180363.8012558008</v>
      </c>
      <c r="P29" s="228"/>
      <c r="Q29" s="328">
        <v>34912975.458413646</v>
      </c>
      <c r="R29" s="339">
        <f t="shared" si="2"/>
        <v>-30732611.657157846</v>
      </c>
      <c r="T29" s="423">
        <v>1556258.6510824501</v>
      </c>
      <c r="U29" s="421">
        <v>1060222.5114554167</v>
      </c>
      <c r="V29" s="421">
        <v>634522.51145541668</v>
      </c>
      <c r="W29" s="421">
        <v>208822.51145541662</v>
      </c>
      <c r="X29" s="422">
        <v>0</v>
      </c>
    </row>
    <row r="30" spans="1:24" x14ac:dyDescent="0.25">
      <c r="A30" s="318">
        <v>69</v>
      </c>
      <c r="B30" s="140" t="s">
        <v>18</v>
      </c>
      <c r="C30" s="228">
        <v>7147</v>
      </c>
      <c r="D30" s="228">
        <v>10634399.165180001</v>
      </c>
      <c r="E30" s="228">
        <v>1211133.8113254856</v>
      </c>
      <c r="F30" s="228">
        <v>11845532.976505486</v>
      </c>
      <c r="G30" s="227">
        <v>1120.92</v>
      </c>
      <c r="H30" s="226">
        <v>8011215.2400000002</v>
      </c>
      <c r="I30" s="226">
        <v>3834317.7365054861</v>
      </c>
      <c r="J30" s="319">
        <v>506867.13631703425</v>
      </c>
      <c r="K30" s="228">
        <v>-739703.72804819082</v>
      </c>
      <c r="L30" s="228">
        <v>3601481.1447743294</v>
      </c>
      <c r="M30" s="247">
        <v>3479835.2191388444</v>
      </c>
      <c r="N30" s="247">
        <v>32399.351292134121</v>
      </c>
      <c r="O30" s="417">
        <v>7113715.715205308</v>
      </c>
      <c r="P30" s="228"/>
      <c r="Q30" s="328">
        <v>20482852.085195377</v>
      </c>
      <c r="R30" s="339">
        <f t="shared" si="2"/>
        <v>-13369136.369990069</v>
      </c>
      <c r="T30" s="423">
        <v>-2007890.4076568063</v>
      </c>
      <c r="U30" s="421">
        <v>-1858736.9245650992</v>
      </c>
      <c r="V30" s="421">
        <v>-1680061.9245650992</v>
      </c>
      <c r="W30" s="421">
        <v>-1501386.9245650992</v>
      </c>
      <c r="X30" s="422">
        <v>-1322711.9245650992</v>
      </c>
    </row>
    <row r="31" spans="1:24" x14ac:dyDescent="0.25">
      <c r="A31" s="318">
        <v>71</v>
      </c>
      <c r="B31" s="140" t="s">
        <v>19</v>
      </c>
      <c r="C31" s="228">
        <v>6854</v>
      </c>
      <c r="D31" s="228">
        <v>11060782.245270001</v>
      </c>
      <c r="E31" s="228">
        <v>1367123.0603635511</v>
      </c>
      <c r="F31" s="228">
        <v>12427905.305633552</v>
      </c>
      <c r="G31" s="227">
        <v>1120.92</v>
      </c>
      <c r="H31" s="226">
        <v>7682785.6800000006</v>
      </c>
      <c r="I31" s="226">
        <v>4745119.6256335517</v>
      </c>
      <c r="J31" s="319">
        <v>444244.3148639655</v>
      </c>
      <c r="K31" s="228">
        <v>-581034.85587975907</v>
      </c>
      <c r="L31" s="228">
        <v>4608329.0846177582</v>
      </c>
      <c r="M31" s="247">
        <v>3521421.1564973737</v>
      </c>
      <c r="N31" s="247">
        <v>31071.100287713343</v>
      </c>
      <c r="O31" s="417">
        <v>8160821.3414028455</v>
      </c>
      <c r="P31" s="228"/>
      <c r="Q31" s="328">
        <v>21161090.956252441</v>
      </c>
      <c r="R31" s="339">
        <f t="shared" si="2"/>
        <v>-13000269.614849595</v>
      </c>
      <c r="T31" s="423">
        <v>-1084559.9021222915</v>
      </c>
      <c r="U31" s="421">
        <v>-941521.14836399269</v>
      </c>
      <c r="V31" s="421">
        <v>-770171.14836399269</v>
      </c>
      <c r="W31" s="421">
        <v>-598821.14836399269</v>
      </c>
      <c r="X31" s="422">
        <v>-427471.14836399269</v>
      </c>
    </row>
    <row r="32" spans="1:24" x14ac:dyDescent="0.25">
      <c r="A32" s="318">
        <v>72</v>
      </c>
      <c r="B32" s="140" t="s">
        <v>20</v>
      </c>
      <c r="C32" s="228">
        <v>974</v>
      </c>
      <c r="D32" s="228">
        <v>1000348.9644100001</v>
      </c>
      <c r="E32" s="228">
        <v>1202055.205263173</v>
      </c>
      <c r="F32" s="228">
        <v>2202404.1696731732</v>
      </c>
      <c r="G32" s="227">
        <v>1120.92</v>
      </c>
      <c r="H32" s="226">
        <v>1091776.08</v>
      </c>
      <c r="I32" s="226">
        <v>1110628.0896731731</v>
      </c>
      <c r="J32" s="319">
        <v>112014.64539016689</v>
      </c>
      <c r="K32" s="228">
        <v>-86941.552907737874</v>
      </c>
      <c r="L32" s="228">
        <v>1135701.1821556021</v>
      </c>
      <c r="M32" s="247">
        <v>247199.64475409672</v>
      </c>
      <c r="N32" s="247">
        <v>4415.4146017264075</v>
      </c>
      <c r="O32" s="417">
        <v>1387316.2415114252</v>
      </c>
      <c r="P32" s="228"/>
      <c r="Q32" s="328">
        <v>3294674.9155762829</v>
      </c>
      <c r="R32" s="339">
        <f t="shared" si="2"/>
        <v>-1907358.6740648577</v>
      </c>
      <c r="T32" s="423">
        <v>-63913.97417522622</v>
      </c>
      <c r="U32" s="421">
        <v>-43587.194752905969</v>
      </c>
      <c r="V32" s="421">
        <v>-19237.194752905973</v>
      </c>
      <c r="W32" s="421">
        <v>0</v>
      </c>
      <c r="X32" s="422">
        <v>0</v>
      </c>
    </row>
    <row r="33" spans="1:24" x14ac:dyDescent="0.25">
      <c r="A33" s="318">
        <v>74</v>
      </c>
      <c r="B33" s="140" t="s">
        <v>21</v>
      </c>
      <c r="C33" s="228">
        <v>1165</v>
      </c>
      <c r="D33" s="228">
        <v>1228376.5610800001</v>
      </c>
      <c r="E33" s="228">
        <v>402723.30903033412</v>
      </c>
      <c r="F33" s="228">
        <v>1631099.8701103344</v>
      </c>
      <c r="G33" s="227">
        <v>1120.92</v>
      </c>
      <c r="H33" s="226">
        <v>1305871.8</v>
      </c>
      <c r="I33" s="226">
        <v>325228.07011033432</v>
      </c>
      <c r="J33" s="319">
        <v>168988.95473077282</v>
      </c>
      <c r="K33" s="228">
        <v>-93161.384308412496</v>
      </c>
      <c r="L33" s="228">
        <v>401055.64053269464</v>
      </c>
      <c r="M33" s="247">
        <v>491880.99486833066</v>
      </c>
      <c r="N33" s="247">
        <v>5281.2710585331261</v>
      </c>
      <c r="O33" s="417">
        <v>898217.90645955841</v>
      </c>
      <c r="P33" s="228"/>
      <c r="Q33" s="328">
        <v>3945476.9335745666</v>
      </c>
      <c r="R33" s="339">
        <f t="shared" si="2"/>
        <v>-3047259.0271150083</v>
      </c>
      <c r="T33" s="423">
        <v>-28271.282329201793</v>
      </c>
      <c r="U33" s="421">
        <v>-3958.450679301282</v>
      </c>
      <c r="V33" s="421">
        <v>0</v>
      </c>
      <c r="W33" s="421">
        <v>0</v>
      </c>
      <c r="X33" s="422">
        <v>0</v>
      </c>
    </row>
    <row r="34" spans="1:24" x14ac:dyDescent="0.25">
      <c r="A34" s="318">
        <v>75</v>
      </c>
      <c r="B34" s="140" t="s">
        <v>22</v>
      </c>
      <c r="C34" s="228">
        <v>20286</v>
      </c>
      <c r="D34" s="228">
        <v>21613297.300390001</v>
      </c>
      <c r="E34" s="228">
        <v>4145343.6053405683</v>
      </c>
      <c r="F34" s="228">
        <v>25758640.905730568</v>
      </c>
      <c r="G34" s="227">
        <v>1120.92</v>
      </c>
      <c r="H34" s="226">
        <v>22738983.120000001</v>
      </c>
      <c r="I34" s="226">
        <v>3019657.7857305668</v>
      </c>
      <c r="J34" s="319">
        <v>557860.10762543068</v>
      </c>
      <c r="K34" s="228">
        <v>-2400840.2515671467</v>
      </c>
      <c r="L34" s="228">
        <v>1176677.6417888505</v>
      </c>
      <c r="M34" s="247">
        <v>2360883.3625315982</v>
      </c>
      <c r="N34" s="247">
        <v>91962.115616654934</v>
      </c>
      <c r="O34" s="417">
        <v>3629523.1199371037</v>
      </c>
      <c r="P34" s="228"/>
      <c r="Q34" s="328">
        <v>34432867.955916986</v>
      </c>
      <c r="R34" s="339">
        <f t="shared" si="2"/>
        <v>-30803344.835979883</v>
      </c>
      <c r="T34" s="423">
        <v>701452.21222588234</v>
      </c>
      <c r="U34" s="421">
        <v>110508.5236850082</v>
      </c>
      <c r="V34" s="421">
        <v>0</v>
      </c>
      <c r="W34" s="421">
        <v>0</v>
      </c>
      <c r="X34" s="422">
        <v>0</v>
      </c>
    </row>
    <row r="35" spans="1:24" x14ac:dyDescent="0.25">
      <c r="A35" s="318">
        <v>77</v>
      </c>
      <c r="B35" s="140" t="s">
        <v>23</v>
      </c>
      <c r="C35" s="228">
        <v>4939</v>
      </c>
      <c r="D35" s="228">
        <v>5844320.8985299999</v>
      </c>
      <c r="E35" s="228">
        <v>949128.02605524741</v>
      </c>
      <c r="F35" s="228">
        <v>6793448.9245852474</v>
      </c>
      <c r="G35" s="227">
        <v>1120.92</v>
      </c>
      <c r="H35" s="226">
        <v>5536223.8800000008</v>
      </c>
      <c r="I35" s="226">
        <v>1257225.0445852466</v>
      </c>
      <c r="J35" s="319">
        <v>255938.62857577432</v>
      </c>
      <c r="K35" s="228">
        <v>-509076.87158753729</v>
      </c>
      <c r="L35" s="228">
        <v>1004086.8015734837</v>
      </c>
      <c r="M35" s="247">
        <v>2556802.738981822</v>
      </c>
      <c r="N35" s="247">
        <v>22389.869320253314</v>
      </c>
      <c r="O35" s="417">
        <v>3583279.4098755592</v>
      </c>
      <c r="P35" s="228"/>
      <c r="Q35" s="328">
        <v>15704461.518349383</v>
      </c>
      <c r="R35" s="339">
        <f t="shared" si="2"/>
        <v>-12121182.108473824</v>
      </c>
      <c r="T35" s="423">
        <v>-354404.77552645328</v>
      </c>
      <c r="U35" s="421">
        <v>-251330.89096090943</v>
      </c>
      <c r="V35" s="421">
        <v>-127855.89096090943</v>
      </c>
      <c r="W35" s="421">
        <v>-4380.8909609094299</v>
      </c>
      <c r="X35" s="422">
        <v>0</v>
      </c>
    </row>
    <row r="36" spans="1:24" x14ac:dyDescent="0.25">
      <c r="A36" s="318">
        <v>78</v>
      </c>
      <c r="B36" s="140" t="s">
        <v>24</v>
      </c>
      <c r="C36" s="228">
        <v>8379</v>
      </c>
      <c r="D36" s="228">
        <v>8616046.9317499995</v>
      </c>
      <c r="E36" s="228">
        <v>2495016.8942057639</v>
      </c>
      <c r="F36" s="228">
        <v>11111063.825955763</v>
      </c>
      <c r="G36" s="227">
        <v>1120.92</v>
      </c>
      <c r="H36" s="226">
        <v>9392188.6799999997</v>
      </c>
      <c r="I36" s="226">
        <v>1718875.1459557638</v>
      </c>
      <c r="J36" s="319">
        <v>655799.16017927811</v>
      </c>
      <c r="K36" s="228">
        <v>-1070230.3987309637</v>
      </c>
      <c r="L36" s="228">
        <v>1304443.9074040779</v>
      </c>
      <c r="M36" s="247">
        <v>-34673.807801231662</v>
      </c>
      <c r="N36" s="247">
        <v>37984.352102531382</v>
      </c>
      <c r="O36" s="417">
        <v>1307754.4517053775</v>
      </c>
      <c r="P36" s="228"/>
      <c r="Q36" s="328">
        <v>10291519.983003801</v>
      </c>
      <c r="R36" s="339">
        <f t="shared" si="2"/>
        <v>-8983765.5312984232</v>
      </c>
      <c r="T36" s="423">
        <v>-1004665.5059046844</v>
      </c>
      <c r="U36" s="421">
        <v>-829800.94247591507</v>
      </c>
      <c r="V36" s="421">
        <v>-620325.94247591507</v>
      </c>
      <c r="W36" s="421">
        <v>-410850.94247591507</v>
      </c>
      <c r="X36" s="422">
        <v>-201375.94247591507</v>
      </c>
    </row>
    <row r="37" spans="1:24" x14ac:dyDescent="0.25">
      <c r="A37" s="318">
        <v>79</v>
      </c>
      <c r="B37" s="140" t="s">
        <v>25</v>
      </c>
      <c r="C37" s="228">
        <v>7018</v>
      </c>
      <c r="D37" s="228">
        <v>7912310.7925300002</v>
      </c>
      <c r="E37" s="228">
        <v>1113997.1968694825</v>
      </c>
      <c r="F37" s="228">
        <v>9026307.9893994834</v>
      </c>
      <c r="G37" s="227">
        <v>1120.92</v>
      </c>
      <c r="H37" s="226">
        <v>7866616.5600000005</v>
      </c>
      <c r="I37" s="226">
        <v>1159691.4293994829</v>
      </c>
      <c r="J37" s="319">
        <v>216402.93430955528</v>
      </c>
      <c r="K37" s="228">
        <v>-959021.60753996961</v>
      </c>
      <c r="L37" s="228">
        <v>417072.75616906851</v>
      </c>
      <c r="M37" s="247">
        <v>-301185.55771292426</v>
      </c>
      <c r="N37" s="247">
        <v>31814.558187798695</v>
      </c>
      <c r="O37" s="417">
        <v>147701.75664394294</v>
      </c>
      <c r="P37" s="228"/>
      <c r="Q37" s="328">
        <v>8818585.6181420647</v>
      </c>
      <c r="R37" s="339">
        <f t="shared" si="2"/>
        <v>-8670883.8614981212</v>
      </c>
      <c r="T37" s="423">
        <v>-1900027.8600850541</v>
      </c>
      <c r="U37" s="421">
        <v>-1753566.5274507178</v>
      </c>
      <c r="V37" s="421">
        <v>-1578116.5274507178</v>
      </c>
      <c r="W37" s="421">
        <v>-1402666.5274507178</v>
      </c>
      <c r="X37" s="422">
        <v>-1227216.5274507178</v>
      </c>
    </row>
    <row r="38" spans="1:24" x14ac:dyDescent="0.25">
      <c r="A38" s="318">
        <v>81</v>
      </c>
      <c r="B38" s="140" t="s">
        <v>26</v>
      </c>
      <c r="C38" s="228">
        <v>2780</v>
      </c>
      <c r="D38" s="228">
        <v>2230958.2049000002</v>
      </c>
      <c r="E38" s="228">
        <v>777062.83472177142</v>
      </c>
      <c r="F38" s="228">
        <v>3008021.0396217718</v>
      </c>
      <c r="G38" s="227">
        <v>1120.92</v>
      </c>
      <c r="H38" s="226">
        <v>3116157.6</v>
      </c>
      <c r="I38" s="226">
        <v>-108136.56037822831</v>
      </c>
      <c r="J38" s="319">
        <v>229400.20041053271</v>
      </c>
      <c r="K38" s="228">
        <v>-313807.87241917657</v>
      </c>
      <c r="L38" s="228">
        <v>-192544.23238687217</v>
      </c>
      <c r="M38" s="247">
        <v>758472.68221351353</v>
      </c>
      <c r="N38" s="247">
        <v>12602.518062422396</v>
      </c>
      <c r="O38" s="417">
        <v>578530.96788906376</v>
      </c>
      <c r="P38" s="228"/>
      <c r="Q38" s="328">
        <v>8215753.0781508377</v>
      </c>
      <c r="R38" s="339">
        <f t="shared" si="2"/>
        <v>-7637222.1102617737</v>
      </c>
      <c r="T38" s="423">
        <v>176852.04954506847</v>
      </c>
      <c r="U38" s="421">
        <v>95868.935370582112</v>
      </c>
      <c r="V38" s="421">
        <v>26368.935370582109</v>
      </c>
      <c r="W38" s="421">
        <v>0</v>
      </c>
      <c r="X38" s="422">
        <v>0</v>
      </c>
    </row>
    <row r="39" spans="1:24" x14ac:dyDescent="0.25">
      <c r="A39" s="318">
        <v>82</v>
      </c>
      <c r="B39" s="140" t="s">
        <v>27</v>
      </c>
      <c r="C39" s="228">
        <v>9475</v>
      </c>
      <c r="D39" s="228">
        <v>13195268.092490001</v>
      </c>
      <c r="E39" s="228">
        <v>1062396.8753074543</v>
      </c>
      <c r="F39" s="228">
        <v>14257664.967797454</v>
      </c>
      <c r="G39" s="227">
        <v>1120.92</v>
      </c>
      <c r="H39" s="226">
        <v>10620717</v>
      </c>
      <c r="I39" s="226">
        <v>3636947.9677974544</v>
      </c>
      <c r="J39" s="319">
        <v>222989.98615736153</v>
      </c>
      <c r="K39" s="228">
        <v>-913664.47630009963</v>
      </c>
      <c r="L39" s="228">
        <v>2946273.477654716</v>
      </c>
      <c r="M39" s="247">
        <v>1555160.0978028651</v>
      </c>
      <c r="N39" s="247">
        <v>42952.826849443234</v>
      </c>
      <c r="O39" s="417">
        <v>4544386.4023070242</v>
      </c>
      <c r="P39" s="228"/>
      <c r="Q39" s="328">
        <v>9524964.8108879272</v>
      </c>
      <c r="R39" s="339">
        <f t="shared" si="2"/>
        <v>-4980578.408580903</v>
      </c>
      <c r="T39" s="423">
        <v>847756.33204332914</v>
      </c>
      <c r="U39" s="421">
        <v>571743.73966805637</v>
      </c>
      <c r="V39" s="421">
        <v>334868.73966805643</v>
      </c>
      <c r="W39" s="421">
        <v>97993.739668056412</v>
      </c>
      <c r="X39" s="422">
        <v>0</v>
      </c>
    </row>
    <row r="40" spans="1:24" x14ac:dyDescent="0.25">
      <c r="A40" s="318">
        <v>86</v>
      </c>
      <c r="B40" s="140" t="s">
        <v>28</v>
      </c>
      <c r="C40" s="228">
        <v>8417</v>
      </c>
      <c r="D40" s="228">
        <v>12203040.689270001</v>
      </c>
      <c r="E40" s="228">
        <v>1148137.627061334</v>
      </c>
      <c r="F40" s="228">
        <v>13351178.316331334</v>
      </c>
      <c r="G40" s="227">
        <v>1120.92</v>
      </c>
      <c r="H40" s="226">
        <v>9434783.6400000006</v>
      </c>
      <c r="I40" s="226">
        <v>3916394.6763313338</v>
      </c>
      <c r="J40" s="319">
        <v>186834.7700849282</v>
      </c>
      <c r="K40" s="228">
        <v>-885353.81907951576</v>
      </c>
      <c r="L40" s="228">
        <v>3217875.6273367461</v>
      </c>
      <c r="M40" s="247">
        <v>2242705.7459690054</v>
      </c>
      <c r="N40" s="247">
        <v>38156.616737917015</v>
      </c>
      <c r="O40" s="417">
        <v>5498737.9900436681</v>
      </c>
      <c r="P40" s="228"/>
      <c r="Q40" s="328">
        <v>11835240.61053111</v>
      </c>
      <c r="R40" s="339">
        <f t="shared" si="2"/>
        <v>-6336502.6204874422</v>
      </c>
      <c r="T40" s="423">
        <v>-30348.751933102911</v>
      </c>
      <c r="U40" s="421">
        <v>0</v>
      </c>
      <c r="V40" s="421">
        <v>0</v>
      </c>
      <c r="W40" s="421">
        <v>0</v>
      </c>
      <c r="X40" s="422">
        <v>0</v>
      </c>
    </row>
    <row r="41" spans="1:24" x14ac:dyDescent="0.25">
      <c r="A41" s="318">
        <v>90</v>
      </c>
      <c r="B41" s="140" t="s">
        <v>29</v>
      </c>
      <c r="C41" s="228">
        <v>3329</v>
      </c>
      <c r="D41" s="228">
        <v>3006005.6887100004</v>
      </c>
      <c r="E41" s="228">
        <v>1146564.5794786387</v>
      </c>
      <c r="F41" s="228">
        <v>4152570.2681886391</v>
      </c>
      <c r="G41" s="227">
        <v>1120.92</v>
      </c>
      <c r="H41" s="226">
        <v>3731542.68</v>
      </c>
      <c r="I41" s="226">
        <v>421027.58818863891</v>
      </c>
      <c r="J41" s="319">
        <v>1007393.7179076122</v>
      </c>
      <c r="K41" s="228">
        <v>-248461.40632085878</v>
      </c>
      <c r="L41" s="228">
        <v>1179959.8997753924</v>
      </c>
      <c r="M41" s="247">
        <v>765013.18980104534</v>
      </c>
      <c r="N41" s="247">
        <v>15091.288715756889</v>
      </c>
      <c r="O41" s="417">
        <v>1960064.3782921946</v>
      </c>
      <c r="P41" s="228"/>
      <c r="Q41" s="328">
        <v>11726661.804419138</v>
      </c>
      <c r="R41" s="339">
        <f t="shared" si="2"/>
        <v>-9766597.426126942</v>
      </c>
      <c r="T41" s="423">
        <v>-926768.45569412608</v>
      </c>
      <c r="U41" s="421">
        <v>-857294.27838724293</v>
      </c>
      <c r="V41" s="421">
        <v>-774069.27838724293</v>
      </c>
      <c r="W41" s="421">
        <v>-690844.27838724293</v>
      </c>
      <c r="X41" s="422">
        <v>-607619.27838724293</v>
      </c>
    </row>
    <row r="42" spans="1:24" x14ac:dyDescent="0.25">
      <c r="A42" s="318">
        <v>91</v>
      </c>
      <c r="B42" s="140" t="s">
        <v>30</v>
      </c>
      <c r="C42" s="228">
        <v>648042</v>
      </c>
      <c r="D42" s="228">
        <v>715632696.07151008</v>
      </c>
      <c r="E42" s="228">
        <v>226400642.44262469</v>
      </c>
      <c r="F42" s="228">
        <v>942033338.51413476</v>
      </c>
      <c r="G42" s="227">
        <v>1120.92</v>
      </c>
      <c r="H42" s="226">
        <v>726403238.6400001</v>
      </c>
      <c r="I42" s="226">
        <v>215630099.87413466</v>
      </c>
      <c r="J42" s="319">
        <v>21946242.647021681</v>
      </c>
      <c r="K42" s="228">
        <v>-105007254.50167201</v>
      </c>
      <c r="L42" s="228">
        <v>132569088.01948433</v>
      </c>
      <c r="M42" s="247">
        <v>-52691652.302820645</v>
      </c>
      <c r="N42" s="247">
        <v>2937755.7590677459</v>
      </c>
      <c r="O42" s="417">
        <v>82815191.475731432</v>
      </c>
      <c r="P42" s="228"/>
      <c r="Q42" s="328">
        <v>956604.02213251591</v>
      </c>
      <c r="R42" s="339">
        <f t="shared" si="2"/>
        <v>81858587.453598917</v>
      </c>
      <c r="T42" s="423">
        <v>-52549143.623612538</v>
      </c>
      <c r="U42" s="421">
        <v>-39024906.672483936</v>
      </c>
      <c r="V42" s="421">
        <v>-22823856.672483936</v>
      </c>
      <c r="W42" s="421">
        <v>-6622806.672483936</v>
      </c>
      <c r="X42" s="422">
        <v>0</v>
      </c>
    </row>
    <row r="43" spans="1:24" x14ac:dyDescent="0.25">
      <c r="A43" s="318">
        <v>92</v>
      </c>
      <c r="B43" s="140" t="s">
        <v>31</v>
      </c>
      <c r="C43" s="228">
        <v>228166</v>
      </c>
      <c r="D43" s="228">
        <v>308115923.22628003</v>
      </c>
      <c r="E43" s="228">
        <v>89480118.779088646</v>
      </c>
      <c r="F43" s="228">
        <v>397596042.00536871</v>
      </c>
      <c r="G43" s="227">
        <v>1120.92</v>
      </c>
      <c r="H43" s="226">
        <v>255755832.72000003</v>
      </c>
      <c r="I43" s="226">
        <v>141840209.28536868</v>
      </c>
      <c r="J43" s="319">
        <v>7834830.4420440141</v>
      </c>
      <c r="K43" s="228">
        <v>-42028068.276177168</v>
      </c>
      <c r="L43" s="228">
        <v>107646971.45123553</v>
      </c>
      <c r="M43" s="247">
        <v>-4777580.8404086204</v>
      </c>
      <c r="N43" s="247">
        <v>1034340.3367736217</v>
      </c>
      <c r="O43" s="417">
        <v>103903730.94760053</v>
      </c>
      <c r="P43" s="228"/>
      <c r="Q43" s="328">
        <v>121593895.94096178</v>
      </c>
      <c r="R43" s="339">
        <f t="shared" si="2"/>
        <v>-17690164.99336125</v>
      </c>
      <c r="T43" s="423">
        <v>15498100.870198501</v>
      </c>
      <c r="U43" s="421">
        <v>8851484.6008690614</v>
      </c>
      <c r="V43" s="421">
        <v>3147334.6008690619</v>
      </c>
      <c r="W43" s="421">
        <v>0</v>
      </c>
      <c r="X43" s="422">
        <v>0</v>
      </c>
    </row>
    <row r="44" spans="1:24" x14ac:dyDescent="0.25">
      <c r="A44" s="318">
        <v>97</v>
      </c>
      <c r="B44" s="140" t="s">
        <v>32</v>
      </c>
      <c r="C44" s="228">
        <v>2152</v>
      </c>
      <c r="D44" s="228">
        <v>1811606.8618800002</v>
      </c>
      <c r="E44" s="228">
        <v>991580.68092063651</v>
      </c>
      <c r="F44" s="228">
        <v>2803187.542800637</v>
      </c>
      <c r="G44" s="227">
        <v>1120.92</v>
      </c>
      <c r="H44" s="226">
        <v>2412219.8400000003</v>
      </c>
      <c r="I44" s="226">
        <v>390967.70280063665</v>
      </c>
      <c r="J44" s="319">
        <v>135731.59014241744</v>
      </c>
      <c r="K44" s="228">
        <v>-287581.69002421288</v>
      </c>
      <c r="L44" s="228">
        <v>239117.60291884124</v>
      </c>
      <c r="M44" s="247">
        <v>323320.19866516034</v>
      </c>
      <c r="N44" s="247">
        <v>9755.6182986809326</v>
      </c>
      <c r="O44" s="417">
        <v>572193.41988268262</v>
      </c>
      <c r="P44" s="228"/>
      <c r="Q44" s="328">
        <v>6192072.5782949636</v>
      </c>
      <c r="R44" s="339">
        <f t="shared" si="2"/>
        <v>-5619879.1584122814</v>
      </c>
      <c r="T44" s="423">
        <v>377796.09320246556</v>
      </c>
      <c r="U44" s="421">
        <v>315107.00625876244</v>
      </c>
      <c r="V44" s="421">
        <v>261307.00625876244</v>
      </c>
      <c r="W44" s="421">
        <v>207507.00625876244</v>
      </c>
      <c r="X44" s="422">
        <v>153707.00625876244</v>
      </c>
    </row>
    <row r="45" spans="1:24" x14ac:dyDescent="0.25">
      <c r="A45" s="318">
        <v>98</v>
      </c>
      <c r="B45" s="140" t="s">
        <v>33</v>
      </c>
      <c r="C45" s="228">
        <v>23602</v>
      </c>
      <c r="D45" s="228">
        <v>33896693.698450007</v>
      </c>
      <c r="E45" s="228">
        <v>3294712.8223290443</v>
      </c>
      <c r="F45" s="228">
        <v>37191406.520779051</v>
      </c>
      <c r="G45" s="227">
        <v>1120.92</v>
      </c>
      <c r="H45" s="226">
        <v>26455953.840000004</v>
      </c>
      <c r="I45" s="226">
        <v>10735452.680779047</v>
      </c>
      <c r="J45" s="319">
        <v>589276.35729143023</v>
      </c>
      <c r="K45" s="228">
        <v>-2594464.2896131296</v>
      </c>
      <c r="L45" s="228">
        <v>8730264.748457348</v>
      </c>
      <c r="M45" s="247">
        <v>5370835.5532858148</v>
      </c>
      <c r="N45" s="247">
        <v>106994.47169399042</v>
      </c>
      <c r="O45" s="417">
        <v>14208094.773437154</v>
      </c>
      <c r="P45" s="228"/>
      <c r="Q45" s="328">
        <v>36612404.42371875</v>
      </c>
      <c r="R45" s="339">
        <f t="shared" si="2"/>
        <v>-22404309.650281597</v>
      </c>
      <c r="T45" s="423">
        <v>-423417.40457088995</v>
      </c>
      <c r="U45" s="421">
        <v>0</v>
      </c>
      <c r="V45" s="421">
        <v>0</v>
      </c>
      <c r="W45" s="421">
        <v>0</v>
      </c>
      <c r="X45" s="422">
        <v>0</v>
      </c>
    </row>
    <row r="46" spans="1:24" x14ac:dyDescent="0.25">
      <c r="A46" s="318">
        <v>99</v>
      </c>
      <c r="B46" s="140" t="s">
        <v>34</v>
      </c>
      <c r="C46" s="228">
        <v>1666</v>
      </c>
      <c r="D46" s="228">
        <v>1789806.0578800002</v>
      </c>
      <c r="E46" s="228">
        <v>515975.60116536042</v>
      </c>
      <c r="F46" s="228">
        <v>2305781.6590453605</v>
      </c>
      <c r="G46" s="227">
        <v>1120.92</v>
      </c>
      <c r="H46" s="226">
        <v>1867452.7200000002</v>
      </c>
      <c r="I46" s="226">
        <v>438328.93904536031</v>
      </c>
      <c r="J46" s="319">
        <v>206846.56779997906</v>
      </c>
      <c r="K46" s="228">
        <v>-148550.30164804187</v>
      </c>
      <c r="L46" s="228">
        <v>496625.20519729756</v>
      </c>
      <c r="M46" s="247">
        <v>614965.40244348045</v>
      </c>
      <c r="N46" s="247">
        <v>7552.4442776962987</v>
      </c>
      <c r="O46" s="417">
        <v>1119143.0519184743</v>
      </c>
      <c r="P46" s="228"/>
      <c r="Q46" s="328">
        <v>3934383.0416813651</v>
      </c>
      <c r="R46" s="339">
        <f t="shared" si="2"/>
        <v>-2815239.9897628911</v>
      </c>
      <c r="T46" s="423">
        <v>-316763.58929928084</v>
      </c>
      <c r="U46" s="421">
        <v>-281995.19657075359</v>
      </c>
      <c r="V46" s="421">
        <v>-240345.19657075359</v>
      </c>
      <c r="W46" s="421">
        <v>-198695.19657075359</v>
      </c>
      <c r="X46" s="422">
        <v>-157045.19657075359</v>
      </c>
    </row>
    <row r="47" spans="1:24" x14ac:dyDescent="0.25">
      <c r="A47" s="318">
        <v>102</v>
      </c>
      <c r="B47" s="140" t="s">
        <v>35</v>
      </c>
      <c r="C47" s="228">
        <v>10091</v>
      </c>
      <c r="D47" s="228">
        <v>11568802.013630001</v>
      </c>
      <c r="E47" s="228">
        <v>1618647.3689254143</v>
      </c>
      <c r="F47" s="228">
        <v>13187449.382555416</v>
      </c>
      <c r="G47" s="227">
        <v>1120.92</v>
      </c>
      <c r="H47" s="226">
        <v>11311203.720000001</v>
      </c>
      <c r="I47" s="226">
        <v>1876245.6625554152</v>
      </c>
      <c r="J47" s="319">
        <v>281846.12163564959</v>
      </c>
      <c r="K47" s="228">
        <v>-1047203.0074646656</v>
      </c>
      <c r="L47" s="228">
        <v>1110888.7767263991</v>
      </c>
      <c r="M47" s="247">
        <v>3808259.2441362478</v>
      </c>
      <c r="N47" s="247">
        <v>45745.327254641867</v>
      </c>
      <c r="O47" s="417">
        <v>4964893.3481172882</v>
      </c>
      <c r="P47" s="228"/>
      <c r="Q47" s="328">
        <v>21317187.233505443</v>
      </c>
      <c r="R47" s="339">
        <f t="shared" si="2"/>
        <v>-16352293.885388155</v>
      </c>
      <c r="T47" s="423">
        <v>-1299164.8970189337</v>
      </c>
      <c r="U47" s="421">
        <v>-1088571.9492256753</v>
      </c>
      <c r="V47" s="421">
        <v>-836296.9492256752</v>
      </c>
      <c r="W47" s="421">
        <v>-584021.9492256752</v>
      </c>
      <c r="X47" s="422">
        <v>-331746.94922567526</v>
      </c>
    </row>
    <row r="48" spans="1:24" x14ac:dyDescent="0.25">
      <c r="A48" s="318">
        <v>103</v>
      </c>
      <c r="B48" s="140" t="s">
        <v>36</v>
      </c>
      <c r="C48" s="228">
        <v>2235</v>
      </c>
      <c r="D48" s="228">
        <v>2647145.03596</v>
      </c>
      <c r="E48" s="228">
        <v>338300.07078464061</v>
      </c>
      <c r="F48" s="228">
        <v>2985445.1067446405</v>
      </c>
      <c r="G48" s="227">
        <v>1120.92</v>
      </c>
      <c r="H48" s="226">
        <v>2505256.2000000002</v>
      </c>
      <c r="I48" s="226">
        <v>480188.90674464032</v>
      </c>
      <c r="J48" s="319">
        <v>32982.270079380716</v>
      </c>
      <c r="K48" s="228">
        <v>-270191.14737964404</v>
      </c>
      <c r="L48" s="228">
        <v>242980.029444377</v>
      </c>
      <c r="M48" s="247">
        <v>981888.05462951155</v>
      </c>
      <c r="N48" s="247">
        <v>10131.880528602178</v>
      </c>
      <c r="O48" s="417">
        <v>1234999.9646024909</v>
      </c>
      <c r="P48" s="228"/>
      <c r="Q48" s="328">
        <v>4834129.4963085568</v>
      </c>
      <c r="R48" s="339">
        <f t="shared" si="2"/>
        <v>-3599129.5317060659</v>
      </c>
      <c r="T48" s="423">
        <v>-207925.44430972563</v>
      </c>
      <c r="U48" s="421">
        <v>-161282.3724320195</v>
      </c>
      <c r="V48" s="421">
        <v>-105407.37243201952</v>
      </c>
      <c r="W48" s="421">
        <v>-49532.372432019518</v>
      </c>
      <c r="X48" s="422">
        <v>0</v>
      </c>
    </row>
    <row r="49" spans="1:24" x14ac:dyDescent="0.25">
      <c r="A49" s="318">
        <v>105</v>
      </c>
      <c r="B49" s="140" t="s">
        <v>37</v>
      </c>
      <c r="C49" s="228">
        <v>2287</v>
      </c>
      <c r="D49" s="228">
        <v>1709529.1343400003</v>
      </c>
      <c r="E49" s="228">
        <v>1193673.7660588331</v>
      </c>
      <c r="F49" s="228">
        <v>2903202.9003988337</v>
      </c>
      <c r="G49" s="227">
        <v>1120.92</v>
      </c>
      <c r="H49" s="226">
        <v>2563544.04</v>
      </c>
      <c r="I49" s="226">
        <v>339658.86039883364</v>
      </c>
      <c r="J49" s="319">
        <v>708313.35758044862</v>
      </c>
      <c r="K49" s="228">
        <v>-197804.56279916971</v>
      </c>
      <c r="L49" s="228">
        <v>850167.65518011258</v>
      </c>
      <c r="M49" s="247">
        <v>877470.15263798134</v>
      </c>
      <c r="N49" s="247">
        <v>10367.611082287776</v>
      </c>
      <c r="O49" s="417">
        <v>1738005.4189003815</v>
      </c>
      <c r="P49" s="228"/>
      <c r="Q49" s="328">
        <v>9188569.1144145411</v>
      </c>
      <c r="R49" s="339">
        <f t="shared" si="2"/>
        <v>-7450563.6955141593</v>
      </c>
      <c r="T49" s="423">
        <v>-374234.84944364178</v>
      </c>
      <c r="U49" s="421">
        <v>-326506.56962963106</v>
      </c>
      <c r="V49" s="421">
        <v>-269331.56962963106</v>
      </c>
      <c r="W49" s="421">
        <v>-212156.56962963106</v>
      </c>
      <c r="X49" s="422">
        <v>-154981.56962963106</v>
      </c>
    </row>
    <row r="50" spans="1:24" x14ac:dyDescent="0.25">
      <c r="A50" s="318">
        <v>106</v>
      </c>
      <c r="B50" s="140" t="s">
        <v>38</v>
      </c>
      <c r="C50" s="228">
        <v>46504</v>
      </c>
      <c r="D50" s="228">
        <v>57510537.41217</v>
      </c>
      <c r="E50" s="228">
        <v>7912634.013546709</v>
      </c>
      <c r="F50" s="228">
        <v>65423171.425716713</v>
      </c>
      <c r="G50" s="227">
        <v>1120.92</v>
      </c>
      <c r="H50" s="226">
        <v>52127263.68</v>
      </c>
      <c r="I50" s="226">
        <v>13295907.745716713</v>
      </c>
      <c r="J50" s="319">
        <v>1324487.5080215116</v>
      </c>
      <c r="K50" s="228">
        <v>-7802310.9239206798</v>
      </c>
      <c r="L50" s="228">
        <v>6818084.3298175447</v>
      </c>
      <c r="M50" s="247">
        <v>-101239.71470894535</v>
      </c>
      <c r="N50" s="247">
        <v>210815.64747298241</v>
      </c>
      <c r="O50" s="417">
        <v>6927660.2625815812</v>
      </c>
      <c r="P50" s="228"/>
      <c r="Q50" s="328">
        <v>43712626.784475461</v>
      </c>
      <c r="R50" s="339">
        <f t="shared" si="2"/>
        <v>-36784966.521893881</v>
      </c>
      <c r="T50" s="423">
        <v>3738653.1416574847</v>
      </c>
      <c r="U50" s="421">
        <v>2383962.9468480195</v>
      </c>
      <c r="V50" s="421">
        <v>1221362.9468480197</v>
      </c>
      <c r="W50" s="421">
        <v>58762.946848019681</v>
      </c>
      <c r="X50" s="422">
        <v>0</v>
      </c>
    </row>
    <row r="51" spans="1:24" x14ac:dyDescent="0.25">
      <c r="A51" s="318">
        <v>108</v>
      </c>
      <c r="B51" s="140" t="s">
        <v>39</v>
      </c>
      <c r="C51" s="228">
        <v>10510</v>
      </c>
      <c r="D51" s="228">
        <v>14459932.861090001</v>
      </c>
      <c r="E51" s="228">
        <v>1359528.8617646582</v>
      </c>
      <c r="F51" s="228">
        <v>15819461.722854659</v>
      </c>
      <c r="G51" s="227">
        <v>1120.92</v>
      </c>
      <c r="H51" s="226">
        <v>11780869.200000001</v>
      </c>
      <c r="I51" s="226">
        <v>4038592.5228546578</v>
      </c>
      <c r="J51" s="319">
        <v>270730.05576717667</v>
      </c>
      <c r="K51" s="228">
        <v>-1025091.7767076695</v>
      </c>
      <c r="L51" s="228">
        <v>3284230.8019141648</v>
      </c>
      <c r="M51" s="247">
        <v>3692488.7564103259</v>
      </c>
      <c r="N51" s="247">
        <v>47644.771523762363</v>
      </c>
      <c r="O51" s="417">
        <v>7024364.3298482532</v>
      </c>
      <c r="P51" s="228"/>
      <c r="Q51" s="328">
        <v>19119038.875221469</v>
      </c>
      <c r="R51" s="339">
        <f t="shared" si="2"/>
        <v>-12094674.545373216</v>
      </c>
      <c r="T51" s="423">
        <v>-1215044.9563182853</v>
      </c>
      <c r="U51" s="421">
        <v>-995707.73688441887</v>
      </c>
      <c r="V51" s="421">
        <v>-732957.73688441887</v>
      </c>
      <c r="W51" s="421">
        <v>-470207.73688441882</v>
      </c>
      <c r="X51" s="422">
        <v>-207457.73688441885</v>
      </c>
    </row>
    <row r="52" spans="1:24" x14ac:dyDescent="0.25">
      <c r="A52" s="318">
        <v>109</v>
      </c>
      <c r="B52" s="140" t="s">
        <v>40</v>
      </c>
      <c r="C52" s="228">
        <v>67532</v>
      </c>
      <c r="D52" s="228">
        <v>79659705.93197</v>
      </c>
      <c r="E52" s="228">
        <v>12273375.053540183</v>
      </c>
      <c r="F52" s="228">
        <v>91933080.985510185</v>
      </c>
      <c r="G52" s="227">
        <v>1120.92</v>
      </c>
      <c r="H52" s="226">
        <v>75697969.439999998</v>
      </c>
      <c r="I52" s="226">
        <v>16235111.545510188</v>
      </c>
      <c r="J52" s="319">
        <v>2002936.589898691</v>
      </c>
      <c r="K52" s="228">
        <v>-10651179.438805712</v>
      </c>
      <c r="L52" s="228">
        <v>7586868.6966031659</v>
      </c>
      <c r="M52" s="247">
        <v>5376437.6575978678</v>
      </c>
      <c r="N52" s="247">
        <v>306141.45675953571</v>
      </c>
      <c r="O52" s="417">
        <v>13269447.810960568</v>
      </c>
      <c r="P52" s="228"/>
      <c r="Q52" s="328">
        <v>85959305.433999076</v>
      </c>
      <c r="R52" s="339">
        <f t="shared" si="2"/>
        <v>-72689857.623038501</v>
      </c>
      <c r="T52" s="423">
        <v>3489864.0775341564</v>
      </c>
      <c r="U52" s="421">
        <v>1522615.2766595483</v>
      </c>
      <c r="V52" s="421">
        <v>0</v>
      </c>
      <c r="W52" s="421">
        <v>0</v>
      </c>
      <c r="X52" s="422">
        <v>0</v>
      </c>
    </row>
    <row r="53" spans="1:24" x14ac:dyDescent="0.25">
      <c r="A53" s="318">
        <v>111</v>
      </c>
      <c r="B53" s="140" t="s">
        <v>41</v>
      </c>
      <c r="C53" s="228">
        <v>18889</v>
      </c>
      <c r="D53" s="228">
        <v>18185972.432160001</v>
      </c>
      <c r="E53" s="228">
        <v>3670473.6082522757</v>
      </c>
      <c r="F53" s="228">
        <v>21856446.040412277</v>
      </c>
      <c r="G53" s="227">
        <v>1120.92</v>
      </c>
      <c r="H53" s="226">
        <v>21173057.880000003</v>
      </c>
      <c r="I53" s="226">
        <v>683388.1604122743</v>
      </c>
      <c r="J53" s="319">
        <v>532476.49099300976</v>
      </c>
      <c r="K53" s="228">
        <v>-2596123.8032281487</v>
      </c>
      <c r="L53" s="228">
        <v>-1380259.1518228645</v>
      </c>
      <c r="M53" s="247">
        <v>4537905.3217019495</v>
      </c>
      <c r="N53" s="247">
        <v>85629.123626293745</v>
      </c>
      <c r="O53" s="417">
        <v>3243275.2935053785</v>
      </c>
      <c r="P53" s="228"/>
      <c r="Q53" s="328">
        <v>40533294.645075008</v>
      </c>
      <c r="R53" s="339">
        <f t="shared" si="2"/>
        <v>-37290019.35156963</v>
      </c>
      <c r="T53" s="423">
        <v>3595034.7617636602</v>
      </c>
      <c r="U53" s="421">
        <v>3044786.5446262956</v>
      </c>
      <c r="V53" s="421">
        <v>2572561.5446262956</v>
      </c>
      <c r="W53" s="421">
        <v>2100336.5446262956</v>
      </c>
      <c r="X53" s="422">
        <v>1628111.5446262958</v>
      </c>
    </row>
    <row r="54" spans="1:24" x14ac:dyDescent="0.25">
      <c r="A54" s="318">
        <v>139</v>
      </c>
      <c r="B54" s="140" t="s">
        <v>42</v>
      </c>
      <c r="C54" s="228">
        <v>9862</v>
      </c>
      <c r="D54" s="228">
        <v>17409487.549480002</v>
      </c>
      <c r="E54" s="228">
        <v>2098698.9837687276</v>
      </c>
      <c r="F54" s="228">
        <v>19508186.53324873</v>
      </c>
      <c r="G54" s="227">
        <v>1120.92</v>
      </c>
      <c r="H54" s="226">
        <v>11054513.040000001</v>
      </c>
      <c r="I54" s="226">
        <v>8453673.493248729</v>
      </c>
      <c r="J54" s="319">
        <v>221184.03491322158</v>
      </c>
      <c r="K54" s="228">
        <v>-1057856.368584194</v>
      </c>
      <c r="L54" s="228">
        <v>7617001.1595777562</v>
      </c>
      <c r="M54" s="247">
        <v>4868803.6954166573</v>
      </c>
      <c r="N54" s="247">
        <v>44707.206162449518</v>
      </c>
      <c r="O54" s="417">
        <v>12530512.061156861</v>
      </c>
      <c r="P54" s="228"/>
      <c r="Q54" s="328">
        <v>26474650.037274819</v>
      </c>
      <c r="R54" s="339">
        <f t="shared" si="2"/>
        <v>-13944137.976117957</v>
      </c>
      <c r="T54" s="423">
        <v>-532142.57612865628</v>
      </c>
      <c r="U54" s="421">
        <v>-326328.7171318162</v>
      </c>
      <c r="V54" s="421">
        <v>-79778.717131816185</v>
      </c>
      <c r="W54" s="421">
        <v>0</v>
      </c>
      <c r="X54" s="422">
        <v>0</v>
      </c>
    </row>
    <row r="55" spans="1:24" x14ac:dyDescent="0.25">
      <c r="A55" s="318">
        <v>140</v>
      </c>
      <c r="B55" s="140" t="s">
        <v>43</v>
      </c>
      <c r="C55" s="228">
        <v>21472</v>
      </c>
      <c r="D55" s="228">
        <v>25806333.466329999</v>
      </c>
      <c r="E55" s="228">
        <v>3423105.3236527788</v>
      </c>
      <c r="F55" s="228">
        <v>29229438.789982777</v>
      </c>
      <c r="G55" s="227">
        <v>1120.92</v>
      </c>
      <c r="H55" s="226">
        <v>24068394.240000002</v>
      </c>
      <c r="I55" s="226">
        <v>5161044.549982775</v>
      </c>
      <c r="J55" s="319">
        <v>942738.38982980791</v>
      </c>
      <c r="K55" s="228">
        <v>-2981397.4154586154</v>
      </c>
      <c r="L55" s="228">
        <v>3122385.5243539675</v>
      </c>
      <c r="M55" s="247">
        <v>5429287.6891176803</v>
      </c>
      <c r="N55" s="247">
        <v>97338.585552638018</v>
      </c>
      <c r="O55" s="417">
        <v>8649011.7990242857</v>
      </c>
      <c r="P55" s="228"/>
      <c r="Q55" s="328">
        <v>48398486.268720508</v>
      </c>
      <c r="R55" s="339">
        <f t="shared" si="2"/>
        <v>-39749474.469696224</v>
      </c>
      <c r="T55" s="423">
        <v>2588214.5659356085</v>
      </c>
      <c r="U55" s="421">
        <v>1962721.9660958347</v>
      </c>
      <c r="V55" s="421">
        <v>1425921.9660958347</v>
      </c>
      <c r="W55" s="421">
        <v>889121.96609583474</v>
      </c>
      <c r="X55" s="422">
        <v>352321.96609583474</v>
      </c>
    </row>
    <row r="56" spans="1:24" x14ac:dyDescent="0.25">
      <c r="A56" s="318">
        <v>142</v>
      </c>
      <c r="B56" s="140" t="s">
        <v>44</v>
      </c>
      <c r="C56" s="228">
        <v>6765</v>
      </c>
      <c r="D56" s="228">
        <v>7805289.4141199999</v>
      </c>
      <c r="E56" s="228">
        <v>1204412.4594777585</v>
      </c>
      <c r="F56" s="228">
        <v>9009701.8735977579</v>
      </c>
      <c r="G56" s="227">
        <v>1120.92</v>
      </c>
      <c r="H56" s="226">
        <v>7583023.8000000007</v>
      </c>
      <c r="I56" s="226">
        <v>1426678.0735977571</v>
      </c>
      <c r="J56" s="319">
        <v>151096.30737568016</v>
      </c>
      <c r="K56" s="228">
        <v>-736253.10716556245</v>
      </c>
      <c r="L56" s="228">
        <v>841521.27380787488</v>
      </c>
      <c r="M56" s="247">
        <v>2006988.8657452841</v>
      </c>
      <c r="N56" s="247">
        <v>30667.638378520685</v>
      </c>
      <c r="O56" s="417">
        <v>2879177.7779316795</v>
      </c>
      <c r="P56" s="228"/>
      <c r="Q56" s="328">
        <v>14453171.02403659</v>
      </c>
      <c r="R56" s="339">
        <f t="shared" si="2"/>
        <v>-11573993.246104911</v>
      </c>
      <c r="T56" s="423">
        <v>-123256.55083537506</v>
      </c>
      <c r="U56" s="421">
        <v>0</v>
      </c>
      <c r="V56" s="421">
        <v>0</v>
      </c>
      <c r="W56" s="421">
        <v>0</v>
      </c>
      <c r="X56" s="422">
        <v>0</v>
      </c>
    </row>
    <row r="57" spans="1:24" x14ac:dyDescent="0.25">
      <c r="A57" s="318">
        <v>143</v>
      </c>
      <c r="B57" s="140" t="s">
        <v>45</v>
      </c>
      <c r="C57" s="228">
        <v>7003</v>
      </c>
      <c r="D57" s="228">
        <v>7932398.8909300007</v>
      </c>
      <c r="E57" s="228">
        <v>1233577.6092100844</v>
      </c>
      <c r="F57" s="228">
        <v>9165976.5001400858</v>
      </c>
      <c r="G57" s="227">
        <v>1120.92</v>
      </c>
      <c r="H57" s="226">
        <v>7849802.7600000007</v>
      </c>
      <c r="I57" s="226">
        <v>1316173.7401400851</v>
      </c>
      <c r="J57" s="319">
        <v>227940.43579197658</v>
      </c>
      <c r="K57" s="228">
        <v>-933078.03008788719</v>
      </c>
      <c r="L57" s="228">
        <v>611036.14584417443</v>
      </c>
      <c r="M57" s="247">
        <v>2246744.0405835034</v>
      </c>
      <c r="N57" s="247">
        <v>31746.558989620156</v>
      </c>
      <c r="O57" s="417">
        <v>2889526.7454172983</v>
      </c>
      <c r="P57" s="228"/>
      <c r="Q57" s="328">
        <v>15170217.187230177</v>
      </c>
      <c r="R57" s="339">
        <f t="shared" si="2"/>
        <v>-12280690.441812878</v>
      </c>
      <c r="T57" s="423">
        <v>-146383.31152415209</v>
      </c>
      <c r="U57" s="421">
        <v>-235.01964067291928</v>
      </c>
      <c r="V57" s="421">
        <v>0</v>
      </c>
      <c r="W57" s="421">
        <v>0</v>
      </c>
      <c r="X57" s="422">
        <v>0</v>
      </c>
    </row>
    <row r="58" spans="1:24" x14ac:dyDescent="0.25">
      <c r="A58" s="318">
        <v>145</v>
      </c>
      <c r="B58" s="140" t="s">
        <v>46</v>
      </c>
      <c r="C58" s="228">
        <v>12187</v>
      </c>
      <c r="D58" s="228">
        <v>18599103.994590003</v>
      </c>
      <c r="E58" s="228">
        <v>1234108.6596011245</v>
      </c>
      <c r="F58" s="228">
        <v>19833212.654191129</v>
      </c>
      <c r="G58" s="227">
        <v>1120.92</v>
      </c>
      <c r="H58" s="226">
        <v>13660652.040000001</v>
      </c>
      <c r="I58" s="226">
        <v>6172560.6141911279</v>
      </c>
      <c r="J58" s="319">
        <v>245286.05081354792</v>
      </c>
      <c r="K58" s="228">
        <v>-1260715.9425911235</v>
      </c>
      <c r="L58" s="228">
        <v>5157130.7224135529</v>
      </c>
      <c r="M58" s="247">
        <v>4776263.3633154882</v>
      </c>
      <c r="N58" s="247">
        <v>55247.081880122925</v>
      </c>
      <c r="O58" s="417">
        <v>9988641.1676091626</v>
      </c>
      <c r="P58" s="228"/>
      <c r="Q58" s="328">
        <v>26292032.934828319</v>
      </c>
      <c r="R58" s="339">
        <f t="shared" si="2"/>
        <v>-16303391.767219156</v>
      </c>
      <c r="T58" s="423">
        <v>406218.45658775122</v>
      </c>
      <c r="U58" s="421">
        <v>51203.631967440182</v>
      </c>
      <c r="V58" s="421">
        <v>0</v>
      </c>
      <c r="W58" s="421">
        <v>0</v>
      </c>
      <c r="X58" s="422">
        <v>0</v>
      </c>
    </row>
    <row r="59" spans="1:24" x14ac:dyDescent="0.25">
      <c r="A59" s="318">
        <v>146</v>
      </c>
      <c r="B59" s="140" t="s">
        <v>47</v>
      </c>
      <c r="C59" s="228">
        <v>4973</v>
      </c>
      <c r="D59" s="228">
        <v>4009752.8568300004</v>
      </c>
      <c r="E59" s="228">
        <v>2687620.8583860612</v>
      </c>
      <c r="F59" s="228">
        <v>6697373.7152160611</v>
      </c>
      <c r="G59" s="227">
        <v>1120.92</v>
      </c>
      <c r="H59" s="226">
        <v>5574335.1600000001</v>
      </c>
      <c r="I59" s="226">
        <v>1123038.555216061</v>
      </c>
      <c r="J59" s="319">
        <v>1383725.6205552418</v>
      </c>
      <c r="K59" s="228">
        <v>-478505.85460525489</v>
      </c>
      <c r="L59" s="228">
        <v>2028258.3211660476</v>
      </c>
      <c r="M59" s="247">
        <v>1033744.1800328131</v>
      </c>
      <c r="N59" s="247">
        <v>22544.000836124666</v>
      </c>
      <c r="O59" s="417">
        <v>3084546.5020349855</v>
      </c>
      <c r="P59" s="228"/>
      <c r="Q59" s="328">
        <v>19006829.911724705</v>
      </c>
      <c r="R59" s="339">
        <f t="shared" si="2"/>
        <v>-15922283.409689721</v>
      </c>
      <c r="T59" s="423">
        <v>85319.421112789176</v>
      </c>
      <c r="U59" s="421">
        <v>0</v>
      </c>
      <c r="V59" s="421">
        <v>0</v>
      </c>
      <c r="W59" s="421">
        <v>0</v>
      </c>
      <c r="X59" s="422">
        <v>0</v>
      </c>
    </row>
    <row r="60" spans="1:24" x14ac:dyDescent="0.25">
      <c r="A60" s="318">
        <v>148</v>
      </c>
      <c r="B60" s="140" t="s">
        <v>48</v>
      </c>
      <c r="C60" s="228">
        <v>6930</v>
      </c>
      <c r="D60" s="228">
        <v>6921070.9962900011</v>
      </c>
      <c r="E60" s="228">
        <v>5820783.6634661676</v>
      </c>
      <c r="F60" s="228">
        <v>12741854.659756169</v>
      </c>
      <c r="G60" s="227">
        <v>1120.92</v>
      </c>
      <c r="H60" s="226">
        <v>7767975.6000000006</v>
      </c>
      <c r="I60" s="226">
        <v>4973879.0597561682</v>
      </c>
      <c r="J60" s="319">
        <v>2418277.3950509639</v>
      </c>
      <c r="K60" s="228">
        <v>-662037.46528472833</v>
      </c>
      <c r="L60" s="228">
        <v>6730118.989522404</v>
      </c>
      <c r="M60" s="247">
        <v>-2822.2026225350132</v>
      </c>
      <c r="N60" s="247">
        <v>31415.629558484605</v>
      </c>
      <c r="O60" s="417">
        <v>6758712.4164583543</v>
      </c>
      <c r="P60" s="228"/>
      <c r="Q60" s="328">
        <v>22527192.96056091</v>
      </c>
      <c r="R60" s="339">
        <f t="shared" si="2"/>
        <v>-15768480.544102557</v>
      </c>
      <c r="T60" s="423">
        <v>1862376.0957281624</v>
      </c>
      <c r="U60" s="421">
        <v>1660500.9226241375</v>
      </c>
      <c r="V60" s="421">
        <v>1487250.9226241375</v>
      </c>
      <c r="W60" s="421">
        <v>1314000.9226241375</v>
      </c>
      <c r="X60" s="422">
        <v>1140750.9226241375</v>
      </c>
    </row>
    <row r="61" spans="1:24" x14ac:dyDescent="0.25">
      <c r="A61" s="318">
        <v>149</v>
      </c>
      <c r="B61" s="140" t="s">
        <v>49</v>
      </c>
      <c r="C61" s="228">
        <v>5403</v>
      </c>
      <c r="D61" s="228">
        <v>7065979.74706</v>
      </c>
      <c r="E61" s="228">
        <v>1696911.658930196</v>
      </c>
      <c r="F61" s="228">
        <v>8762891.4059901964</v>
      </c>
      <c r="G61" s="227">
        <v>1120.92</v>
      </c>
      <c r="H61" s="226">
        <v>6056330.7600000007</v>
      </c>
      <c r="I61" s="226">
        <v>2706560.6459901957</v>
      </c>
      <c r="J61" s="319">
        <v>101462.35811298207</v>
      </c>
      <c r="K61" s="228">
        <v>-507664.06689229386</v>
      </c>
      <c r="L61" s="228">
        <v>2300358.9372108839</v>
      </c>
      <c r="M61" s="247">
        <v>-55743.334106049217</v>
      </c>
      <c r="N61" s="247">
        <v>24493.311183909427</v>
      </c>
      <c r="O61" s="417">
        <v>2269108.9142887443</v>
      </c>
      <c r="P61" s="228"/>
      <c r="Q61" s="328">
        <v>6215739.1954952106</v>
      </c>
      <c r="R61" s="339">
        <f t="shared" si="2"/>
        <v>-3946630.2812064663</v>
      </c>
      <c r="T61" s="423">
        <v>165977.29484089342</v>
      </c>
      <c r="U61" s="421">
        <v>8584.5732996165771</v>
      </c>
      <c r="V61" s="421">
        <v>0</v>
      </c>
      <c r="W61" s="421">
        <v>0</v>
      </c>
      <c r="X61" s="422">
        <v>0</v>
      </c>
    </row>
    <row r="62" spans="1:24" x14ac:dyDescent="0.25">
      <c r="A62" s="318">
        <v>151</v>
      </c>
      <c r="B62" s="140" t="s">
        <v>50</v>
      </c>
      <c r="C62" s="228">
        <v>1976</v>
      </c>
      <c r="D62" s="228">
        <v>1919131.8303800002</v>
      </c>
      <c r="E62" s="228">
        <v>654532.19634497666</v>
      </c>
      <c r="F62" s="228">
        <v>2573664.026724977</v>
      </c>
      <c r="G62" s="227">
        <v>1120.92</v>
      </c>
      <c r="H62" s="226">
        <v>2214937.92</v>
      </c>
      <c r="I62" s="226">
        <v>358726.10672497703</v>
      </c>
      <c r="J62" s="319">
        <v>220569.72361105887</v>
      </c>
      <c r="K62" s="228">
        <v>-176358.00786120631</v>
      </c>
      <c r="L62" s="228">
        <v>402937.82247482962</v>
      </c>
      <c r="M62" s="247">
        <v>913148.25264618592</v>
      </c>
      <c r="N62" s="247">
        <v>8957.7610400527537</v>
      </c>
      <c r="O62" s="417">
        <v>1325043.8361610684</v>
      </c>
      <c r="P62" s="228"/>
      <c r="Q62" s="328">
        <v>6690776.2013458423</v>
      </c>
      <c r="R62" s="339">
        <f t="shared" si="2"/>
        <v>-5365732.3651847737</v>
      </c>
      <c r="T62" s="423">
        <v>-381778.01767787978</v>
      </c>
      <c r="U62" s="421">
        <v>-340540.11609830608</v>
      </c>
      <c r="V62" s="421">
        <v>-291140.11609830608</v>
      </c>
      <c r="W62" s="421">
        <v>-241740.11609830608</v>
      </c>
      <c r="X62" s="422">
        <v>-192340.11609830608</v>
      </c>
    </row>
    <row r="63" spans="1:24" x14ac:dyDescent="0.25">
      <c r="A63" s="318">
        <v>152</v>
      </c>
      <c r="B63" s="140" t="s">
        <v>51</v>
      </c>
      <c r="C63" s="228">
        <v>4601</v>
      </c>
      <c r="D63" s="228">
        <v>6135865.6094400007</v>
      </c>
      <c r="E63" s="228">
        <v>581735.33270099654</v>
      </c>
      <c r="F63" s="228">
        <v>6717600.9421409974</v>
      </c>
      <c r="G63" s="227">
        <v>1120.92</v>
      </c>
      <c r="H63" s="226">
        <v>5157352.92</v>
      </c>
      <c r="I63" s="226">
        <v>1560248.0221409975</v>
      </c>
      <c r="J63" s="319">
        <v>119605.38809994486</v>
      </c>
      <c r="K63" s="228">
        <v>-471456.70846754563</v>
      </c>
      <c r="L63" s="228">
        <v>1208396.7017733967</v>
      </c>
      <c r="M63" s="247">
        <v>2102284.6273163166</v>
      </c>
      <c r="N63" s="247">
        <v>20857.62072129692</v>
      </c>
      <c r="O63" s="417">
        <v>3331538.9498110102</v>
      </c>
      <c r="P63" s="228"/>
      <c r="Q63" s="328">
        <v>11345551.145034704</v>
      </c>
      <c r="R63" s="339">
        <f t="shared" si="2"/>
        <v>-8014012.1952236947</v>
      </c>
      <c r="T63" s="423">
        <v>-58721.093368568821</v>
      </c>
      <c r="U63" s="421">
        <v>0</v>
      </c>
      <c r="V63" s="421">
        <v>0</v>
      </c>
      <c r="W63" s="421">
        <v>0</v>
      </c>
      <c r="X63" s="422">
        <v>0</v>
      </c>
    </row>
    <row r="64" spans="1:24" x14ac:dyDescent="0.25">
      <c r="A64" s="318">
        <v>153</v>
      </c>
      <c r="B64" s="140" t="s">
        <v>52</v>
      </c>
      <c r="C64" s="228">
        <v>26932</v>
      </c>
      <c r="D64" s="228">
        <v>27341925.18671</v>
      </c>
      <c r="E64" s="228">
        <v>5654608.1861936543</v>
      </c>
      <c r="F64" s="228">
        <v>32996533.372903652</v>
      </c>
      <c r="G64" s="227">
        <v>1120.92</v>
      </c>
      <c r="H64" s="226">
        <v>30188617.440000001</v>
      </c>
      <c r="I64" s="226">
        <v>2807915.9329036511</v>
      </c>
      <c r="J64" s="319">
        <v>828093.72987308761</v>
      </c>
      <c r="K64" s="228">
        <v>-4319325.0589707112</v>
      </c>
      <c r="L64" s="228">
        <v>-683315.39619397232</v>
      </c>
      <c r="M64" s="247">
        <v>5104470.5650255121</v>
      </c>
      <c r="N64" s="247">
        <v>122090.29368962588</v>
      </c>
      <c r="O64" s="417">
        <v>4543245.4625211665</v>
      </c>
      <c r="P64" s="228"/>
      <c r="Q64" s="328">
        <v>51218222.411786973</v>
      </c>
      <c r="R64" s="339">
        <f t="shared" si="2"/>
        <v>-46674976.949265808</v>
      </c>
      <c r="T64" s="423">
        <v>6537043.5720309978</v>
      </c>
      <c r="U64" s="421">
        <v>5752497.8055032045</v>
      </c>
      <c r="V64" s="421">
        <v>5079197.8055032045</v>
      </c>
      <c r="W64" s="421">
        <v>4405897.8055032045</v>
      </c>
      <c r="X64" s="422">
        <v>3732597.8055032049</v>
      </c>
    </row>
    <row r="65" spans="1:24" x14ac:dyDescent="0.25">
      <c r="A65" s="318">
        <v>165</v>
      </c>
      <c r="B65" s="140" t="s">
        <v>53</v>
      </c>
      <c r="C65" s="228">
        <v>16447</v>
      </c>
      <c r="D65" s="228">
        <v>21741957.877300002</v>
      </c>
      <c r="E65" s="228">
        <v>2259178.6601261953</v>
      </c>
      <c r="F65" s="228">
        <v>24001136.537426196</v>
      </c>
      <c r="G65" s="227">
        <v>1120.92</v>
      </c>
      <c r="H65" s="226">
        <v>18435771.240000002</v>
      </c>
      <c r="I65" s="226">
        <v>5565365.297426194</v>
      </c>
      <c r="J65" s="319">
        <v>405625.04134932056</v>
      </c>
      <c r="K65" s="228">
        <v>-1697783.8025172958</v>
      </c>
      <c r="L65" s="228">
        <v>4273206.5362582188</v>
      </c>
      <c r="M65" s="247">
        <v>3803581.1186944959</v>
      </c>
      <c r="N65" s="247">
        <v>74558.854162827745</v>
      </c>
      <c r="O65" s="417">
        <v>8151346.5091155423</v>
      </c>
      <c r="P65" s="228"/>
      <c r="Q65" s="328">
        <v>22843662.385051683</v>
      </c>
      <c r="R65" s="339">
        <f t="shared" si="2"/>
        <v>-14692315.875936139</v>
      </c>
      <c r="T65" s="423">
        <v>-192295.34374589371</v>
      </c>
      <c r="U65" s="421">
        <v>0</v>
      </c>
      <c r="V65" s="421">
        <v>0</v>
      </c>
      <c r="W65" s="421">
        <v>0</v>
      </c>
      <c r="X65" s="422">
        <v>0</v>
      </c>
    </row>
    <row r="66" spans="1:24" x14ac:dyDescent="0.25">
      <c r="A66" s="318">
        <v>167</v>
      </c>
      <c r="B66" s="140" t="s">
        <v>54</v>
      </c>
      <c r="C66" s="228">
        <v>76551</v>
      </c>
      <c r="D66" s="228">
        <v>83671036.967570007</v>
      </c>
      <c r="E66" s="228">
        <v>15583462.494995695</v>
      </c>
      <c r="F66" s="228">
        <v>99254499.462565705</v>
      </c>
      <c r="G66" s="227">
        <v>1120.92</v>
      </c>
      <c r="H66" s="226">
        <v>85807546.920000002</v>
      </c>
      <c r="I66" s="226">
        <v>13446952.542565703</v>
      </c>
      <c r="J66" s="319">
        <v>2438393.7494911938</v>
      </c>
      <c r="K66" s="228">
        <v>-11727462.986671014</v>
      </c>
      <c r="L66" s="228">
        <v>4157883.3053858839</v>
      </c>
      <c r="M66" s="247">
        <v>19685273.630814217</v>
      </c>
      <c r="N66" s="247">
        <v>347027.10798435134</v>
      </c>
      <c r="O66" s="417">
        <v>24190184.044184454</v>
      </c>
      <c r="P66" s="228"/>
      <c r="Q66" s="328">
        <v>119754596.44576007</v>
      </c>
      <c r="R66" s="339">
        <f t="shared" si="2"/>
        <v>-95564412.401575625</v>
      </c>
      <c r="T66" s="423">
        <v>6625332.6595431697</v>
      </c>
      <c r="U66" s="421">
        <v>4395354.8274672329</v>
      </c>
      <c r="V66" s="421">
        <v>2481579.8274672329</v>
      </c>
      <c r="W66" s="421">
        <v>567804.82746723271</v>
      </c>
      <c r="X66" s="422">
        <v>0</v>
      </c>
    </row>
    <row r="67" spans="1:24" x14ac:dyDescent="0.25">
      <c r="A67" s="318">
        <v>169</v>
      </c>
      <c r="B67" s="140" t="s">
        <v>55</v>
      </c>
      <c r="C67" s="228">
        <v>5195</v>
      </c>
      <c r="D67" s="228">
        <v>6596334.5233699996</v>
      </c>
      <c r="E67" s="228">
        <v>704085.74180800142</v>
      </c>
      <c r="F67" s="228">
        <v>7300420.2651780006</v>
      </c>
      <c r="G67" s="227">
        <v>1120.92</v>
      </c>
      <c r="H67" s="226">
        <v>5823179.4000000004</v>
      </c>
      <c r="I67" s="226">
        <v>1477240.8651780002</v>
      </c>
      <c r="J67" s="319">
        <v>89078.760565839271</v>
      </c>
      <c r="K67" s="228">
        <v>-546165.36921847297</v>
      </c>
      <c r="L67" s="228">
        <v>1020154.2565253665</v>
      </c>
      <c r="M67" s="247">
        <v>1498840.2373862462</v>
      </c>
      <c r="N67" s="247">
        <v>23550.38896916703</v>
      </c>
      <c r="O67" s="417">
        <v>2542544.8828807799</v>
      </c>
      <c r="P67" s="228"/>
      <c r="Q67" s="328">
        <v>8436575.9426508285</v>
      </c>
      <c r="R67" s="339">
        <f t="shared" si="2"/>
        <v>-5894031.0597700486</v>
      </c>
      <c r="T67" s="423">
        <v>183838.92580544812</v>
      </c>
      <c r="U67" s="421">
        <v>32505.372518952925</v>
      </c>
      <c r="V67" s="421">
        <v>0</v>
      </c>
      <c r="W67" s="421">
        <v>0</v>
      </c>
      <c r="X67" s="422">
        <v>0</v>
      </c>
    </row>
    <row r="68" spans="1:24" x14ac:dyDescent="0.25">
      <c r="A68" s="318">
        <v>171</v>
      </c>
      <c r="B68" s="140" t="s">
        <v>56</v>
      </c>
      <c r="C68" s="228">
        <v>4812</v>
      </c>
      <c r="D68" s="228">
        <v>5549939.0162899997</v>
      </c>
      <c r="E68" s="228">
        <v>987375.75831017829</v>
      </c>
      <c r="F68" s="228">
        <v>6537314.774600178</v>
      </c>
      <c r="G68" s="227">
        <v>1120.92</v>
      </c>
      <c r="H68" s="226">
        <v>5393867.04</v>
      </c>
      <c r="I68" s="226">
        <v>1143447.734600178</v>
      </c>
      <c r="J68" s="319">
        <v>149025.73652120325</v>
      </c>
      <c r="K68" s="228">
        <v>-585635.29982300766</v>
      </c>
      <c r="L68" s="228">
        <v>706838.17129837361</v>
      </c>
      <c r="M68" s="247">
        <v>1501031.7288992368</v>
      </c>
      <c r="N68" s="247">
        <v>21814.142775675024</v>
      </c>
      <c r="O68" s="417">
        <v>2229684.0429732851</v>
      </c>
      <c r="P68" s="228"/>
      <c r="Q68" s="328">
        <v>10201845.062997308</v>
      </c>
      <c r="R68" s="339">
        <f t="shared" si="2"/>
        <v>-7972161.0200240221</v>
      </c>
      <c r="T68" s="423">
        <v>-204290.00350256593</v>
      </c>
      <c r="U68" s="421">
        <v>-103866.53062761201</v>
      </c>
      <c r="V68" s="421">
        <v>0</v>
      </c>
      <c r="W68" s="421">
        <v>0</v>
      </c>
      <c r="X68" s="422">
        <v>0</v>
      </c>
    </row>
    <row r="69" spans="1:24" x14ac:dyDescent="0.25">
      <c r="A69" s="318">
        <v>172</v>
      </c>
      <c r="B69" s="140" t="s">
        <v>57</v>
      </c>
      <c r="C69" s="228">
        <v>4467</v>
      </c>
      <c r="D69" s="228">
        <v>3965403.6059900005</v>
      </c>
      <c r="E69" s="228">
        <v>1218944.0206294667</v>
      </c>
      <c r="F69" s="228">
        <v>5184347.6266194675</v>
      </c>
      <c r="G69" s="227">
        <v>1120.92</v>
      </c>
      <c r="H69" s="226">
        <v>5007149.6400000006</v>
      </c>
      <c r="I69" s="226">
        <v>177197.98661946692</v>
      </c>
      <c r="J69" s="319">
        <v>635777.77917174925</v>
      </c>
      <c r="K69" s="228">
        <v>-526270.46893712005</v>
      </c>
      <c r="L69" s="228">
        <v>286705.29685409612</v>
      </c>
      <c r="M69" s="247">
        <v>1386145.406238449</v>
      </c>
      <c r="N69" s="247">
        <v>20250.161217568646</v>
      </c>
      <c r="O69" s="417">
        <v>1693100.8643101139</v>
      </c>
      <c r="P69" s="228"/>
      <c r="Q69" s="328">
        <v>12708803.918695897</v>
      </c>
      <c r="R69" s="339">
        <f t="shared" si="2"/>
        <v>-11015703.054385783</v>
      </c>
      <c r="T69" s="423">
        <v>-554931.41021249094</v>
      </c>
      <c r="U69" s="421">
        <v>-461707.87460725009</v>
      </c>
      <c r="V69" s="421">
        <v>-350032.87460725009</v>
      </c>
      <c r="W69" s="421">
        <v>-238357.87460725009</v>
      </c>
      <c r="X69" s="422">
        <v>-126682.87460725009</v>
      </c>
    </row>
    <row r="70" spans="1:24" x14ac:dyDescent="0.25">
      <c r="A70" s="318">
        <v>176</v>
      </c>
      <c r="B70" s="140" t="s">
        <v>58</v>
      </c>
      <c r="C70" s="228">
        <v>4709</v>
      </c>
      <c r="D70" s="228">
        <v>4270394.0297100004</v>
      </c>
      <c r="E70" s="228">
        <v>1772775.1053071183</v>
      </c>
      <c r="F70" s="228">
        <v>6043169.1350171184</v>
      </c>
      <c r="G70" s="227">
        <v>1120.92</v>
      </c>
      <c r="H70" s="226">
        <v>5278412.28</v>
      </c>
      <c r="I70" s="226">
        <v>764756.85501711816</v>
      </c>
      <c r="J70" s="319">
        <v>717221.88174041361</v>
      </c>
      <c r="K70" s="228">
        <v>-489367.13159315434</v>
      </c>
      <c r="L70" s="228">
        <v>992611.60516437748</v>
      </c>
      <c r="M70" s="247">
        <v>2078057.5327472962</v>
      </c>
      <c r="N70" s="247">
        <v>21347.214948182394</v>
      </c>
      <c r="O70" s="417">
        <v>3092016.3528598561</v>
      </c>
      <c r="P70" s="228"/>
      <c r="Q70" s="328">
        <v>17914534.990039915</v>
      </c>
      <c r="R70" s="339">
        <f t="shared" si="2"/>
        <v>-14822518.637180058</v>
      </c>
      <c r="T70" s="423">
        <v>-152264.61925479685</v>
      </c>
      <c r="U70" s="421">
        <v>-53990.692869061626</v>
      </c>
      <c r="V70" s="421">
        <v>0</v>
      </c>
      <c r="W70" s="421">
        <v>0</v>
      </c>
      <c r="X70" s="422">
        <v>0</v>
      </c>
    </row>
    <row r="71" spans="1:24" x14ac:dyDescent="0.25">
      <c r="A71" s="318">
        <v>177</v>
      </c>
      <c r="B71" s="140" t="s">
        <v>59</v>
      </c>
      <c r="C71" s="228">
        <v>1884</v>
      </c>
      <c r="D71" s="228">
        <v>2373602.8185100001</v>
      </c>
      <c r="E71" s="228">
        <v>332180.91820197355</v>
      </c>
      <c r="F71" s="228">
        <v>2705783.7367119738</v>
      </c>
      <c r="G71" s="227">
        <v>1120.92</v>
      </c>
      <c r="H71" s="226">
        <v>2111813.2800000003</v>
      </c>
      <c r="I71" s="226">
        <v>593970.45671197353</v>
      </c>
      <c r="J71" s="319">
        <v>104422.30068795878</v>
      </c>
      <c r="K71" s="228">
        <v>-175715.83861681083</v>
      </c>
      <c r="L71" s="228">
        <v>522676.91878312139</v>
      </c>
      <c r="M71" s="247">
        <v>239454.1294718924</v>
      </c>
      <c r="N71" s="247">
        <v>8540.6992912243859</v>
      </c>
      <c r="O71" s="417">
        <v>770671.74754623813</v>
      </c>
      <c r="P71" s="228"/>
      <c r="Q71" s="328">
        <v>3880625.5533951716</v>
      </c>
      <c r="R71" s="339">
        <f t="shared" si="2"/>
        <v>-3109953.8058489338</v>
      </c>
      <c r="T71" s="423">
        <v>-37331.724454214716</v>
      </c>
      <c r="U71" s="421">
        <v>0</v>
      </c>
      <c r="V71" s="421">
        <v>0</v>
      </c>
      <c r="W71" s="421">
        <v>0</v>
      </c>
      <c r="X71" s="422">
        <v>0</v>
      </c>
    </row>
    <row r="72" spans="1:24" x14ac:dyDescent="0.25">
      <c r="A72" s="318">
        <v>178</v>
      </c>
      <c r="B72" s="140" t="s">
        <v>60</v>
      </c>
      <c r="C72" s="228">
        <v>6225</v>
      </c>
      <c r="D72" s="228">
        <v>6105449.6744500007</v>
      </c>
      <c r="E72" s="228">
        <v>1485524.967984657</v>
      </c>
      <c r="F72" s="228">
        <v>7590974.6424346576</v>
      </c>
      <c r="G72" s="227">
        <v>1120.92</v>
      </c>
      <c r="H72" s="226">
        <v>6977727</v>
      </c>
      <c r="I72" s="226">
        <v>613247.64243465755</v>
      </c>
      <c r="J72" s="319">
        <v>438713.15918244829</v>
      </c>
      <c r="K72" s="228">
        <v>-654546.08035019564</v>
      </c>
      <c r="L72" s="228">
        <v>397414.72126691032</v>
      </c>
      <c r="M72" s="247">
        <v>2196183.4059158969</v>
      </c>
      <c r="N72" s="247">
        <v>28219.667244093314</v>
      </c>
      <c r="O72" s="417">
        <v>2621817.7944269008</v>
      </c>
      <c r="P72" s="228"/>
      <c r="Q72" s="328">
        <v>19434138.213203855</v>
      </c>
      <c r="R72" s="339">
        <f t="shared" si="2"/>
        <v>-16812320.418776955</v>
      </c>
      <c r="T72" s="423">
        <v>1019954.4546044637</v>
      </c>
      <c r="U72" s="421">
        <v>838616.36621015519</v>
      </c>
      <c r="V72" s="421">
        <v>682991.36621015519</v>
      </c>
      <c r="W72" s="421">
        <v>527366.36621015519</v>
      </c>
      <c r="X72" s="422">
        <v>371741.36621015513</v>
      </c>
    </row>
    <row r="73" spans="1:24" x14ac:dyDescent="0.25">
      <c r="A73" s="318">
        <v>179</v>
      </c>
      <c r="B73" s="140" t="s">
        <v>61</v>
      </c>
      <c r="C73" s="228">
        <v>141305</v>
      </c>
      <c r="D73" s="228">
        <v>171550579.84576002</v>
      </c>
      <c r="E73" s="228">
        <v>25004628.928462498</v>
      </c>
      <c r="F73" s="228">
        <v>196555208.77422252</v>
      </c>
      <c r="G73" s="227">
        <v>1120.92</v>
      </c>
      <c r="H73" s="226">
        <v>158391600.60000002</v>
      </c>
      <c r="I73" s="226">
        <v>38163608.174222499</v>
      </c>
      <c r="J73" s="319">
        <v>4442654.6185002001</v>
      </c>
      <c r="K73" s="228">
        <v>-26241917.426038157</v>
      </c>
      <c r="L73" s="228">
        <v>16364345.366684545</v>
      </c>
      <c r="M73" s="247">
        <v>28478278.526539024</v>
      </c>
      <c r="N73" s="247">
        <v>640575.11324122176</v>
      </c>
      <c r="O73" s="417">
        <v>45483199.006464794</v>
      </c>
      <c r="P73" s="228"/>
      <c r="Q73" s="328">
        <v>156702195.35855767</v>
      </c>
      <c r="R73" s="339">
        <f t="shared" si="2"/>
        <v>-111218996.35209288</v>
      </c>
      <c r="T73" s="423">
        <v>11147028.713216908</v>
      </c>
      <c r="U73" s="421">
        <v>7030726.9332076292</v>
      </c>
      <c r="V73" s="421">
        <v>3498101.9332076292</v>
      </c>
      <c r="W73" s="421">
        <v>0</v>
      </c>
      <c r="X73" s="422">
        <v>0</v>
      </c>
    </row>
    <row r="74" spans="1:24" x14ac:dyDescent="0.25">
      <c r="A74" s="318">
        <v>181</v>
      </c>
      <c r="B74" s="140" t="s">
        <v>62</v>
      </c>
      <c r="C74" s="228">
        <v>1809</v>
      </c>
      <c r="D74" s="228">
        <v>2096466.77831</v>
      </c>
      <c r="E74" s="228">
        <v>323468.03698513319</v>
      </c>
      <c r="F74" s="228">
        <v>2419934.8152951333</v>
      </c>
      <c r="G74" s="227">
        <v>1120.92</v>
      </c>
      <c r="H74" s="226">
        <v>2027744.28</v>
      </c>
      <c r="I74" s="226">
        <v>392190.53529513325</v>
      </c>
      <c r="J74" s="319">
        <v>80816.544544741366</v>
      </c>
      <c r="K74" s="228">
        <v>-158748.01019927135</v>
      </c>
      <c r="L74" s="228">
        <v>314259.06964060327</v>
      </c>
      <c r="M74" s="247">
        <v>952171.75306633639</v>
      </c>
      <c r="N74" s="247">
        <v>8200.7033003316956</v>
      </c>
      <c r="O74" s="417">
        <v>1274631.5260072714</v>
      </c>
      <c r="P74" s="228"/>
      <c r="Q74" s="328">
        <v>4565227.4949741792</v>
      </c>
      <c r="R74" s="339">
        <f t="shared" si="2"/>
        <v>-3290595.9689669078</v>
      </c>
      <c r="T74" s="423">
        <v>-279131.65156366146</v>
      </c>
      <c r="U74" s="421">
        <v>-241378.93701029662</v>
      </c>
      <c r="V74" s="421">
        <v>-196153.93701029662</v>
      </c>
      <c r="W74" s="421">
        <v>-150928.93701029662</v>
      </c>
      <c r="X74" s="422">
        <v>-105703.93701029662</v>
      </c>
    </row>
    <row r="75" spans="1:24" x14ac:dyDescent="0.25">
      <c r="A75" s="318">
        <v>182</v>
      </c>
      <c r="B75" s="140" t="s">
        <v>63</v>
      </c>
      <c r="C75" s="228">
        <v>20607</v>
      </c>
      <c r="D75" s="228">
        <v>21992727.600330003</v>
      </c>
      <c r="E75" s="228">
        <v>3723291.0861503491</v>
      </c>
      <c r="F75" s="228">
        <v>25716018.686480351</v>
      </c>
      <c r="G75" s="227">
        <v>1120.92</v>
      </c>
      <c r="H75" s="226">
        <v>23098798.440000001</v>
      </c>
      <c r="I75" s="226">
        <v>2617220.2464803495</v>
      </c>
      <c r="J75" s="319">
        <v>835148.41508511885</v>
      </c>
      <c r="K75" s="228">
        <v>-2697148.5712952493</v>
      </c>
      <c r="L75" s="228">
        <v>755220.09027021891</v>
      </c>
      <c r="M75" s="247">
        <v>1367770.7058630744</v>
      </c>
      <c r="N75" s="247">
        <v>93417.298457675643</v>
      </c>
      <c r="O75" s="417">
        <v>2216408.0945909689</v>
      </c>
      <c r="P75" s="228"/>
      <c r="Q75" s="328">
        <v>38038234.094227187</v>
      </c>
      <c r="R75" s="339">
        <f t="shared" si="2"/>
        <v>-35821825.999636218</v>
      </c>
      <c r="T75" s="423">
        <v>899938.53599717224</v>
      </c>
      <c r="U75" s="421">
        <v>299643.9195246399</v>
      </c>
      <c r="V75" s="421">
        <v>0</v>
      </c>
      <c r="W75" s="421">
        <v>0</v>
      </c>
      <c r="X75" s="422">
        <v>0</v>
      </c>
    </row>
    <row r="76" spans="1:24" x14ac:dyDescent="0.25">
      <c r="A76" s="318">
        <v>186</v>
      </c>
      <c r="B76" s="140" t="s">
        <v>64</v>
      </c>
      <c r="C76" s="228">
        <v>43410</v>
      </c>
      <c r="D76" s="228">
        <v>58382465.72738</v>
      </c>
      <c r="E76" s="228">
        <v>7111621.4834413361</v>
      </c>
      <c r="F76" s="228">
        <v>65494087.210821338</v>
      </c>
      <c r="G76" s="227">
        <v>1120.92</v>
      </c>
      <c r="H76" s="226">
        <v>48659137.200000003</v>
      </c>
      <c r="I76" s="226">
        <v>16834950.010821335</v>
      </c>
      <c r="J76" s="319">
        <v>1176760.7880289108</v>
      </c>
      <c r="K76" s="228">
        <v>-7692742.437094586</v>
      </c>
      <c r="L76" s="228">
        <v>10318968.36175566</v>
      </c>
      <c r="M76" s="247">
        <v>-172266.64487202893</v>
      </c>
      <c r="N76" s="247">
        <v>196789.67952868927</v>
      </c>
      <c r="O76" s="417">
        <v>10343491.39641232</v>
      </c>
      <c r="P76" s="228"/>
      <c r="Q76" s="328">
        <v>21575702.058217607</v>
      </c>
      <c r="R76" s="339">
        <f t="shared" si="2"/>
        <v>-11232210.661805287</v>
      </c>
      <c r="T76" s="423">
        <v>-505740.43638888892</v>
      </c>
      <c r="U76" s="421">
        <v>0</v>
      </c>
      <c r="V76" s="421">
        <v>0</v>
      </c>
      <c r="W76" s="421">
        <v>0</v>
      </c>
      <c r="X76" s="422">
        <v>0</v>
      </c>
    </row>
    <row r="77" spans="1:24" x14ac:dyDescent="0.25">
      <c r="A77" s="318">
        <v>202</v>
      </c>
      <c r="B77" s="140" t="s">
        <v>65</v>
      </c>
      <c r="C77" s="228">
        <v>33458</v>
      </c>
      <c r="D77" s="228">
        <v>48759375.859340005</v>
      </c>
      <c r="E77" s="228">
        <v>4653507.0831757663</v>
      </c>
      <c r="F77" s="228">
        <v>53412882.942515768</v>
      </c>
      <c r="G77" s="227">
        <v>1120.92</v>
      </c>
      <c r="H77" s="226">
        <v>37503741.359999999</v>
      </c>
      <c r="I77" s="226">
        <v>15909141.582515769</v>
      </c>
      <c r="J77" s="319">
        <v>870411.35220286308</v>
      </c>
      <c r="K77" s="228">
        <v>-3770840.9534610431</v>
      </c>
      <c r="L77" s="228">
        <v>13008711.981257588</v>
      </c>
      <c r="M77" s="247">
        <v>-53020.663031204473</v>
      </c>
      <c r="N77" s="247">
        <v>151674.47817716852</v>
      </c>
      <c r="O77" s="417">
        <v>13107365.796403553</v>
      </c>
      <c r="P77" s="228"/>
      <c r="Q77" s="328">
        <v>25085681.59084503</v>
      </c>
      <c r="R77" s="339">
        <f t="shared" si="2"/>
        <v>-11978315.794441476</v>
      </c>
      <c r="T77" s="423">
        <v>-706429.38090470689</v>
      </c>
      <c r="U77" s="421">
        <v>-8181.551426276309</v>
      </c>
      <c r="V77" s="421">
        <v>0</v>
      </c>
      <c r="W77" s="421">
        <v>0</v>
      </c>
      <c r="X77" s="422">
        <v>0</v>
      </c>
    </row>
    <row r="78" spans="1:24" x14ac:dyDescent="0.25">
      <c r="A78" s="318">
        <v>204</v>
      </c>
      <c r="B78" s="140" t="s">
        <v>66</v>
      </c>
      <c r="C78" s="228">
        <v>2990</v>
      </c>
      <c r="D78" s="228">
        <v>3049710.9364400003</v>
      </c>
      <c r="E78" s="228">
        <v>868944.51288058748</v>
      </c>
      <c r="F78" s="228">
        <v>3918655.4493205878</v>
      </c>
      <c r="G78" s="227">
        <v>1120.92</v>
      </c>
      <c r="H78" s="226">
        <v>3351550.8000000003</v>
      </c>
      <c r="I78" s="226">
        <v>567104.64932058752</v>
      </c>
      <c r="J78" s="319">
        <v>353118.14117146499</v>
      </c>
      <c r="K78" s="228">
        <v>-405209.69137627847</v>
      </c>
      <c r="L78" s="228">
        <v>515013.09911577398</v>
      </c>
      <c r="M78" s="247">
        <v>1414366.6545880779</v>
      </c>
      <c r="N78" s="247">
        <v>13554.50683692193</v>
      </c>
      <c r="O78" s="417">
        <v>1942934.2605407739</v>
      </c>
      <c r="P78" s="228"/>
      <c r="Q78" s="328">
        <v>10943330.928875517</v>
      </c>
      <c r="R78" s="339">
        <f t="shared" si="2"/>
        <v>-9000396.668334743</v>
      </c>
      <c r="T78" s="423">
        <v>-1080119.6701391446</v>
      </c>
      <c r="U78" s="421">
        <v>-1017720.2138016317</v>
      </c>
      <c r="V78" s="421">
        <v>-942970.2138016317</v>
      </c>
      <c r="W78" s="421">
        <v>-868220.2138016317</v>
      </c>
      <c r="X78" s="422">
        <v>-793470.2138016317</v>
      </c>
    </row>
    <row r="79" spans="1:24" x14ac:dyDescent="0.25">
      <c r="A79" s="318">
        <v>205</v>
      </c>
      <c r="B79" s="140" t="s">
        <v>67</v>
      </c>
      <c r="C79" s="228">
        <v>36973</v>
      </c>
      <c r="D79" s="228">
        <v>45938285.473669998</v>
      </c>
      <c r="E79" s="228">
        <v>6209143.8554345146</v>
      </c>
      <c r="F79" s="228">
        <v>52147429.329104513</v>
      </c>
      <c r="G79" s="227">
        <v>1120.92</v>
      </c>
      <c r="H79" s="226">
        <v>41443775.160000004</v>
      </c>
      <c r="I79" s="226">
        <v>10703654.169104509</v>
      </c>
      <c r="J79" s="319">
        <v>1430004.7476989054</v>
      </c>
      <c r="K79" s="228">
        <v>-4706531.4442217695</v>
      </c>
      <c r="L79" s="228">
        <v>7427127.4725816445</v>
      </c>
      <c r="M79" s="247">
        <v>10043975.486978518</v>
      </c>
      <c r="N79" s="247">
        <v>167608.95695033928</v>
      </c>
      <c r="O79" s="417">
        <v>17638711.916510504</v>
      </c>
      <c r="P79" s="228"/>
      <c r="Q79" s="328">
        <v>68934619.666652977</v>
      </c>
      <c r="R79" s="339">
        <f t="shared" si="2"/>
        <v>-51295907.75014247</v>
      </c>
      <c r="T79" s="423">
        <v>-3782007.9725415655</v>
      </c>
      <c r="U79" s="421">
        <v>-3010404.2604456246</v>
      </c>
      <c r="V79" s="421">
        <v>-2086079.2604456246</v>
      </c>
      <c r="W79" s="421">
        <v>-1161754.2604456246</v>
      </c>
      <c r="X79" s="422">
        <v>-237429.26044562462</v>
      </c>
    </row>
    <row r="80" spans="1:24" x14ac:dyDescent="0.25">
      <c r="A80" s="318">
        <v>208</v>
      </c>
      <c r="B80" s="140" t="s">
        <v>68</v>
      </c>
      <c r="C80" s="228">
        <v>12387</v>
      </c>
      <c r="D80" s="228">
        <v>17988864.627400003</v>
      </c>
      <c r="E80" s="228">
        <v>1859027.0010650745</v>
      </c>
      <c r="F80" s="228">
        <v>19847891.628465079</v>
      </c>
      <c r="G80" s="227">
        <v>1120.92</v>
      </c>
      <c r="H80" s="226">
        <v>13884836.040000001</v>
      </c>
      <c r="I80" s="226">
        <v>5963055.5884650778</v>
      </c>
      <c r="J80" s="319">
        <v>674841.48665541457</v>
      </c>
      <c r="K80" s="228">
        <v>-1113217.4469552618</v>
      </c>
      <c r="L80" s="228">
        <v>5524679.6281652302</v>
      </c>
      <c r="M80" s="247">
        <v>5168664.2312682094</v>
      </c>
      <c r="N80" s="247">
        <v>56153.737855836764</v>
      </c>
      <c r="O80" s="417">
        <v>10749497.597289275</v>
      </c>
      <c r="P80" s="228"/>
      <c r="Q80" s="328">
        <v>28716741.177028622</v>
      </c>
      <c r="R80" s="339">
        <f t="shared" si="2"/>
        <v>-17967243.579739347</v>
      </c>
      <c r="T80" s="423">
        <v>383492.90529615135</v>
      </c>
      <c r="U80" s="421">
        <v>22651.957353934638</v>
      </c>
      <c r="V80" s="421">
        <v>0</v>
      </c>
      <c r="W80" s="421">
        <v>0</v>
      </c>
      <c r="X80" s="422">
        <v>0</v>
      </c>
    </row>
    <row r="81" spans="1:24" x14ac:dyDescent="0.25">
      <c r="A81" s="318">
        <v>211</v>
      </c>
      <c r="B81" s="140" t="s">
        <v>69</v>
      </c>
      <c r="C81" s="228">
        <v>31676</v>
      </c>
      <c r="D81" s="228">
        <v>48165014.450950004</v>
      </c>
      <c r="E81" s="228">
        <v>3431339.8368636868</v>
      </c>
      <c r="F81" s="228">
        <v>51596354.287813693</v>
      </c>
      <c r="G81" s="227">
        <v>1120.92</v>
      </c>
      <c r="H81" s="226">
        <v>35506261.920000002</v>
      </c>
      <c r="I81" s="226">
        <v>16090092.367813691</v>
      </c>
      <c r="J81" s="319">
        <v>802464.51388496568</v>
      </c>
      <c r="K81" s="228">
        <v>-3661084.790142159</v>
      </c>
      <c r="L81" s="228">
        <v>13231472.091556497</v>
      </c>
      <c r="M81" s="247">
        <v>3874672.9541683565</v>
      </c>
      <c r="N81" s="247">
        <v>143596.1734335582</v>
      </c>
      <c r="O81" s="417">
        <v>17249741.219158411</v>
      </c>
      <c r="P81" s="228"/>
      <c r="Q81" s="328">
        <v>34412954.058182247</v>
      </c>
      <c r="R81" s="339">
        <f t="shared" ref="R81:R144" si="3">O81-Q81</f>
        <v>-17163212.839023836</v>
      </c>
      <c r="T81" s="423">
        <v>2808718.441373067</v>
      </c>
      <c r="U81" s="421">
        <v>1885977.0296496749</v>
      </c>
      <c r="V81" s="421">
        <v>1094077.0296496749</v>
      </c>
      <c r="W81" s="421">
        <v>302177.02964967483</v>
      </c>
      <c r="X81" s="422">
        <v>0</v>
      </c>
    </row>
    <row r="82" spans="1:24" x14ac:dyDescent="0.25">
      <c r="A82" s="318">
        <v>213</v>
      </c>
      <c r="B82" s="140" t="s">
        <v>70</v>
      </c>
      <c r="C82" s="228">
        <v>5452</v>
      </c>
      <c r="D82" s="228">
        <v>5312727.4297900004</v>
      </c>
      <c r="E82" s="228">
        <v>1264167.1251937957</v>
      </c>
      <c r="F82" s="228">
        <v>6576894.5549837966</v>
      </c>
      <c r="G82" s="227">
        <v>1120.92</v>
      </c>
      <c r="H82" s="226">
        <v>6111255.8400000008</v>
      </c>
      <c r="I82" s="226">
        <v>465638.71498379577</v>
      </c>
      <c r="J82" s="319">
        <v>406788.01940378576</v>
      </c>
      <c r="K82" s="228">
        <v>-640359.81092138623</v>
      </c>
      <c r="L82" s="228">
        <v>232066.92346619524</v>
      </c>
      <c r="M82" s="247">
        <v>1347786.2078757607</v>
      </c>
      <c r="N82" s="247">
        <v>24715.441897959317</v>
      </c>
      <c r="O82" s="417">
        <v>1604568.5732399153</v>
      </c>
      <c r="P82" s="228"/>
      <c r="Q82" s="328">
        <v>16111227.896760348</v>
      </c>
      <c r="R82" s="339">
        <f t="shared" si="3"/>
        <v>-14506659.323520433</v>
      </c>
      <c r="T82" s="423">
        <v>419528.90151972522</v>
      </c>
      <c r="U82" s="421">
        <v>260708.7797645815</v>
      </c>
      <c r="V82" s="421">
        <v>124408.77976458149</v>
      </c>
      <c r="W82" s="421">
        <v>0</v>
      </c>
      <c r="X82" s="422">
        <v>0</v>
      </c>
    </row>
    <row r="83" spans="1:24" x14ac:dyDescent="0.25">
      <c r="A83" s="318">
        <v>214</v>
      </c>
      <c r="B83" s="140" t="s">
        <v>71</v>
      </c>
      <c r="C83" s="228">
        <v>11471</v>
      </c>
      <c r="D83" s="228">
        <v>13248743.584470002</v>
      </c>
      <c r="E83" s="228">
        <v>2023804.0768457642</v>
      </c>
      <c r="F83" s="228">
        <v>15272547.661315765</v>
      </c>
      <c r="G83" s="227">
        <v>1120.92</v>
      </c>
      <c r="H83" s="226">
        <v>12858073.32</v>
      </c>
      <c r="I83" s="226">
        <v>2414474.3413157649</v>
      </c>
      <c r="J83" s="319">
        <v>400377.93052217521</v>
      </c>
      <c r="K83" s="228">
        <v>-1265408.0508956308</v>
      </c>
      <c r="L83" s="228">
        <v>1549444.2209423091</v>
      </c>
      <c r="M83" s="247">
        <v>3947799.2109591332</v>
      </c>
      <c r="N83" s="247">
        <v>52001.25348706737</v>
      </c>
      <c r="O83" s="417">
        <v>5549244.6853885092</v>
      </c>
      <c r="P83" s="228"/>
      <c r="Q83" s="328">
        <v>22323622.970651992</v>
      </c>
      <c r="R83" s="339">
        <f t="shared" si="3"/>
        <v>-16774378.285263482</v>
      </c>
      <c r="T83" s="423">
        <v>417950.87115839205</v>
      </c>
      <c r="U83" s="421">
        <v>83793.568030502604</v>
      </c>
      <c r="V83" s="421">
        <v>0</v>
      </c>
      <c r="W83" s="421">
        <v>0</v>
      </c>
      <c r="X83" s="422">
        <v>0</v>
      </c>
    </row>
    <row r="84" spans="1:24" x14ac:dyDescent="0.25">
      <c r="A84" s="318">
        <v>216</v>
      </c>
      <c r="B84" s="140" t="s">
        <v>72</v>
      </c>
      <c r="C84" s="228">
        <v>1353</v>
      </c>
      <c r="D84" s="228">
        <v>1546892.8855099999</v>
      </c>
      <c r="E84" s="228">
        <v>476584.83017098572</v>
      </c>
      <c r="F84" s="228">
        <v>2023477.7156809857</v>
      </c>
      <c r="G84" s="227">
        <v>1120.92</v>
      </c>
      <c r="H84" s="226">
        <v>1516604.76</v>
      </c>
      <c r="I84" s="226">
        <v>506872.9556809857</v>
      </c>
      <c r="J84" s="319">
        <v>364680.12099956081</v>
      </c>
      <c r="K84" s="228">
        <v>-130787.02667499875</v>
      </c>
      <c r="L84" s="228">
        <v>740766.0500055477</v>
      </c>
      <c r="M84" s="247">
        <v>529479.54128415603</v>
      </c>
      <c r="N84" s="247">
        <v>6133.5276757041374</v>
      </c>
      <c r="O84" s="417">
        <v>1276379.1189654078</v>
      </c>
      <c r="P84" s="228"/>
      <c r="Q84" s="328">
        <v>5262262.4940671418</v>
      </c>
      <c r="R84" s="339">
        <f t="shared" si="3"/>
        <v>-3985883.375101734</v>
      </c>
      <c r="T84" s="423">
        <v>-151066.51648050742</v>
      </c>
      <c r="U84" s="421">
        <v>-122830.24075319806</v>
      </c>
      <c r="V84" s="421">
        <v>-89005.240753198057</v>
      </c>
      <c r="W84" s="421">
        <v>-55180.240753198064</v>
      </c>
      <c r="X84" s="422">
        <v>-21355.240753198064</v>
      </c>
    </row>
    <row r="85" spans="1:24" x14ac:dyDescent="0.25">
      <c r="A85" s="318">
        <v>217</v>
      </c>
      <c r="B85" s="140" t="s">
        <v>73</v>
      </c>
      <c r="C85" s="228">
        <v>5502</v>
      </c>
      <c r="D85" s="228">
        <v>8059457.7200500006</v>
      </c>
      <c r="E85" s="228">
        <v>842306.17797689454</v>
      </c>
      <c r="F85" s="228">
        <v>8901763.8980268948</v>
      </c>
      <c r="G85" s="227">
        <v>1120.92</v>
      </c>
      <c r="H85" s="226">
        <v>6167301.8400000008</v>
      </c>
      <c r="I85" s="226">
        <v>2734462.058026894</v>
      </c>
      <c r="J85" s="319">
        <v>211815.01585802354</v>
      </c>
      <c r="K85" s="228">
        <v>-501201.66378016811</v>
      </c>
      <c r="L85" s="228">
        <v>2445075.4101047493</v>
      </c>
      <c r="M85" s="247">
        <v>2326871.2968661822</v>
      </c>
      <c r="N85" s="247">
        <v>24942.105891887775</v>
      </c>
      <c r="O85" s="417">
        <v>4796888.81286282</v>
      </c>
      <c r="P85" s="228"/>
      <c r="Q85" s="328">
        <v>12365228.729575586</v>
      </c>
      <c r="R85" s="339">
        <f t="shared" si="3"/>
        <v>-7568339.9167127656</v>
      </c>
      <c r="T85" s="423">
        <v>-640002.17289700545</v>
      </c>
      <c r="U85" s="421">
        <v>-525178.8254826254</v>
      </c>
      <c r="V85" s="421">
        <v>-387628.82548262546</v>
      </c>
      <c r="W85" s="421">
        <v>-250078.82548262546</v>
      </c>
      <c r="X85" s="422">
        <v>-112528.82548262546</v>
      </c>
    </row>
    <row r="86" spans="1:24" x14ac:dyDescent="0.25">
      <c r="A86" s="318">
        <v>218</v>
      </c>
      <c r="B86" s="140" t="s">
        <v>74</v>
      </c>
      <c r="C86" s="228">
        <v>1274</v>
      </c>
      <c r="D86" s="228">
        <v>1166303.1150199999</v>
      </c>
      <c r="E86" s="228">
        <v>227706.18644096295</v>
      </c>
      <c r="F86" s="228">
        <v>1394009.3014609627</v>
      </c>
      <c r="G86" s="227">
        <v>1120.92</v>
      </c>
      <c r="H86" s="226">
        <v>1428052.08</v>
      </c>
      <c r="I86" s="226">
        <v>-34042.778539037332</v>
      </c>
      <c r="J86" s="319">
        <v>71987.455543754695</v>
      </c>
      <c r="K86" s="228">
        <v>-113902.55608666185</v>
      </c>
      <c r="L86" s="228">
        <v>-75957.879081944484</v>
      </c>
      <c r="M86" s="247">
        <v>662735.00094386155</v>
      </c>
      <c r="N86" s="247">
        <v>5775.3985652971696</v>
      </c>
      <c r="O86" s="417">
        <v>592552.52042721421</v>
      </c>
      <c r="P86" s="228"/>
      <c r="Q86" s="328">
        <v>4724957.9043450216</v>
      </c>
      <c r="R86" s="339">
        <f t="shared" si="3"/>
        <v>-4132405.3839178076</v>
      </c>
      <c r="T86" s="423">
        <v>71122.93205616418</v>
      </c>
      <c r="U86" s="421">
        <v>34010.526495626189</v>
      </c>
      <c r="V86" s="421">
        <v>2160.5264956261876</v>
      </c>
      <c r="W86" s="421">
        <v>0</v>
      </c>
      <c r="X86" s="422">
        <v>0</v>
      </c>
    </row>
    <row r="87" spans="1:24" x14ac:dyDescent="0.25">
      <c r="A87" s="318">
        <v>224</v>
      </c>
      <c r="B87" s="140" t="s">
        <v>75</v>
      </c>
      <c r="C87" s="228">
        <v>8778</v>
      </c>
      <c r="D87" s="228">
        <v>11186461.479370002</v>
      </c>
      <c r="E87" s="228">
        <v>1782419.0395718238</v>
      </c>
      <c r="F87" s="228">
        <v>12968880.518941825</v>
      </c>
      <c r="G87" s="227">
        <v>1120.92</v>
      </c>
      <c r="H87" s="226">
        <v>9839435.7599999998</v>
      </c>
      <c r="I87" s="226">
        <v>3129444.7589418255</v>
      </c>
      <c r="J87" s="319">
        <v>190652.40498988115</v>
      </c>
      <c r="K87" s="228">
        <v>-1215253.4936958917</v>
      </c>
      <c r="L87" s="228">
        <v>2104843.6702358145</v>
      </c>
      <c r="M87" s="247">
        <v>2868106.2034018678</v>
      </c>
      <c r="N87" s="247">
        <v>39793.130774080499</v>
      </c>
      <c r="O87" s="417">
        <v>5012743.0044117626</v>
      </c>
      <c r="P87" s="228"/>
      <c r="Q87" s="328">
        <v>16135443.815372992</v>
      </c>
      <c r="R87" s="339">
        <f t="shared" si="3"/>
        <v>-11122700.81096123</v>
      </c>
      <c r="T87" s="423">
        <v>-368837.52059482381</v>
      </c>
      <c r="U87" s="421">
        <v>-185646.07319325584</v>
      </c>
      <c r="V87" s="421">
        <v>0</v>
      </c>
      <c r="W87" s="421">
        <v>0</v>
      </c>
      <c r="X87" s="422">
        <v>0</v>
      </c>
    </row>
    <row r="88" spans="1:24" x14ac:dyDescent="0.25">
      <c r="A88" s="318">
        <v>226</v>
      </c>
      <c r="B88" s="140" t="s">
        <v>76</v>
      </c>
      <c r="C88" s="228">
        <v>4031</v>
      </c>
      <c r="D88" s="228">
        <v>4396477.30877</v>
      </c>
      <c r="E88" s="228">
        <v>1069148.5913663218</v>
      </c>
      <c r="F88" s="228">
        <v>5465625.9001363218</v>
      </c>
      <c r="G88" s="227">
        <v>1120.92</v>
      </c>
      <c r="H88" s="226">
        <v>4518428.5200000005</v>
      </c>
      <c r="I88" s="226">
        <v>947197.3801363213</v>
      </c>
      <c r="J88" s="319">
        <v>542321.54590322624</v>
      </c>
      <c r="K88" s="228">
        <v>-405955.28164532088</v>
      </c>
      <c r="L88" s="228">
        <v>1083563.6443942268</v>
      </c>
      <c r="M88" s="247">
        <v>1773658.2023030447</v>
      </c>
      <c r="N88" s="247">
        <v>18273.651190512472</v>
      </c>
      <c r="O88" s="417">
        <v>2875495.4978877841</v>
      </c>
      <c r="P88" s="228"/>
      <c r="Q88" s="328">
        <v>12676145.222174933</v>
      </c>
      <c r="R88" s="339">
        <f t="shared" si="3"/>
        <v>-9800649.7242871486</v>
      </c>
      <c r="T88" s="423">
        <v>-166962.22769301926</v>
      </c>
      <c r="U88" s="421">
        <v>-82837.743246024475</v>
      </c>
      <c r="V88" s="421">
        <v>0</v>
      </c>
      <c r="W88" s="421">
        <v>0</v>
      </c>
      <c r="X88" s="422">
        <v>0</v>
      </c>
    </row>
    <row r="89" spans="1:24" x14ac:dyDescent="0.25">
      <c r="A89" s="318">
        <v>230</v>
      </c>
      <c r="B89" s="140" t="s">
        <v>77</v>
      </c>
      <c r="C89" s="228">
        <v>2390</v>
      </c>
      <c r="D89" s="228">
        <v>2393477.1669100001</v>
      </c>
      <c r="E89" s="228">
        <v>666168.59836512036</v>
      </c>
      <c r="F89" s="228">
        <v>3059645.7652751207</v>
      </c>
      <c r="G89" s="227">
        <v>1120.92</v>
      </c>
      <c r="H89" s="226">
        <v>2678998.8000000003</v>
      </c>
      <c r="I89" s="226">
        <v>380646.96527512046</v>
      </c>
      <c r="J89" s="319">
        <v>263023.37501506048</v>
      </c>
      <c r="K89" s="228">
        <v>-210959.52123953207</v>
      </c>
      <c r="L89" s="228">
        <v>432710.81905064883</v>
      </c>
      <c r="M89" s="247">
        <v>1254507.7265553821</v>
      </c>
      <c r="N89" s="247">
        <v>10834.538909780405</v>
      </c>
      <c r="O89" s="417">
        <v>1698053.0845158114</v>
      </c>
      <c r="P89" s="228"/>
      <c r="Q89" s="328">
        <v>7038928.6025503874</v>
      </c>
      <c r="R89" s="339">
        <f t="shared" si="3"/>
        <v>-5340875.5180345755</v>
      </c>
      <c r="T89" s="423">
        <v>-310671.73514525656</v>
      </c>
      <c r="U89" s="421">
        <v>-260793.90884202722</v>
      </c>
      <c r="V89" s="421">
        <v>-201043.90884202722</v>
      </c>
      <c r="W89" s="421">
        <v>-141293.90884202722</v>
      </c>
      <c r="X89" s="422">
        <v>-81543.908842027216</v>
      </c>
    </row>
    <row r="90" spans="1:24" x14ac:dyDescent="0.25">
      <c r="A90" s="318">
        <v>231</v>
      </c>
      <c r="B90" s="140" t="s">
        <v>78</v>
      </c>
      <c r="C90" s="228">
        <v>1262</v>
      </c>
      <c r="D90" s="228">
        <v>1111470.3545200001</v>
      </c>
      <c r="E90" s="228">
        <v>347187.71446701634</v>
      </c>
      <c r="F90" s="228">
        <v>1458658.0689870163</v>
      </c>
      <c r="G90" s="227">
        <v>1120.92</v>
      </c>
      <c r="H90" s="226">
        <v>1414601.04</v>
      </c>
      <c r="I90" s="226">
        <v>44057.028987016296</v>
      </c>
      <c r="J90" s="319">
        <v>86201.043937230745</v>
      </c>
      <c r="K90" s="228">
        <v>-100281.76781615878</v>
      </c>
      <c r="L90" s="228">
        <v>29976.305108088258</v>
      </c>
      <c r="M90" s="247">
        <v>-45924.827732245074</v>
      </c>
      <c r="N90" s="247">
        <v>5720.999206754339</v>
      </c>
      <c r="O90" s="417">
        <v>-10227.523417402477</v>
      </c>
      <c r="P90" s="228"/>
      <c r="Q90" s="328">
        <v>1756377.0229626384</v>
      </c>
      <c r="R90" s="339">
        <f t="shared" si="3"/>
        <v>-1766604.5463800409</v>
      </c>
      <c r="T90" s="423">
        <v>-452884.77340452827</v>
      </c>
      <c r="U90" s="421">
        <v>-426547.61156575195</v>
      </c>
      <c r="V90" s="421">
        <v>-394997.61156575195</v>
      </c>
      <c r="W90" s="421">
        <v>-363447.61156575195</v>
      </c>
      <c r="X90" s="422">
        <v>-331897.61156575195</v>
      </c>
    </row>
    <row r="91" spans="1:24" x14ac:dyDescent="0.25">
      <c r="A91" s="318">
        <v>232</v>
      </c>
      <c r="B91" s="140" t="s">
        <v>79</v>
      </c>
      <c r="C91" s="228">
        <v>13375</v>
      </c>
      <c r="D91" s="228">
        <v>16599295.862490002</v>
      </c>
      <c r="E91" s="228">
        <v>2335392.9982679687</v>
      </c>
      <c r="F91" s="228">
        <v>18934688.860757969</v>
      </c>
      <c r="G91" s="227">
        <v>1120.92</v>
      </c>
      <c r="H91" s="226">
        <v>14992305.000000002</v>
      </c>
      <c r="I91" s="226">
        <v>3942383.8607579675</v>
      </c>
      <c r="J91" s="319">
        <v>405886.68963641388</v>
      </c>
      <c r="K91" s="228">
        <v>-1608330.1112454529</v>
      </c>
      <c r="L91" s="228">
        <v>2739940.4391489285</v>
      </c>
      <c r="M91" s="247">
        <v>5257618.5582479108</v>
      </c>
      <c r="N91" s="247">
        <v>60632.618375863145</v>
      </c>
      <c r="O91" s="417">
        <v>8058191.6157727027</v>
      </c>
      <c r="P91" s="228"/>
      <c r="Q91" s="328">
        <v>33961981.992978424</v>
      </c>
      <c r="R91" s="339">
        <f t="shared" si="3"/>
        <v>-25903790.377205722</v>
      </c>
      <c r="T91" s="423">
        <v>-736720.77742888336</v>
      </c>
      <c r="U91" s="421">
        <v>-457592.77458131313</v>
      </c>
      <c r="V91" s="421">
        <v>-123217.77458131313</v>
      </c>
      <c r="W91" s="421">
        <v>0</v>
      </c>
      <c r="X91" s="422">
        <v>0</v>
      </c>
    </row>
    <row r="92" spans="1:24" x14ac:dyDescent="0.25">
      <c r="A92" s="318">
        <v>233</v>
      </c>
      <c r="B92" s="140" t="s">
        <v>80</v>
      </c>
      <c r="C92" s="228">
        <v>16022</v>
      </c>
      <c r="D92" s="228">
        <v>20758334.308370002</v>
      </c>
      <c r="E92" s="228">
        <v>2535721.0534750284</v>
      </c>
      <c r="F92" s="228">
        <v>23294055.361845031</v>
      </c>
      <c r="G92" s="227">
        <v>1120.92</v>
      </c>
      <c r="H92" s="226">
        <v>17959380.240000002</v>
      </c>
      <c r="I92" s="226">
        <v>5334675.1218450293</v>
      </c>
      <c r="J92" s="319">
        <v>457181.56652146566</v>
      </c>
      <c r="K92" s="228">
        <v>-1579502.5774012483</v>
      </c>
      <c r="L92" s="228">
        <v>4212354.1109652463</v>
      </c>
      <c r="M92" s="247">
        <v>6427448.6902678087</v>
      </c>
      <c r="N92" s="247">
        <v>72632.210214435836</v>
      </c>
      <c r="O92" s="417">
        <v>10712435.011447491</v>
      </c>
      <c r="P92" s="228"/>
      <c r="Q92" s="328">
        <v>42801259.557797208</v>
      </c>
      <c r="R92" s="339">
        <f t="shared" si="3"/>
        <v>-32088824.546349719</v>
      </c>
      <c r="T92" s="423">
        <v>-2297163.868578725</v>
      </c>
      <c r="U92" s="421">
        <v>-1962794.6078965743</v>
      </c>
      <c r="V92" s="421">
        <v>-1562244.6078965743</v>
      </c>
      <c r="W92" s="421">
        <v>-1161694.6078965743</v>
      </c>
      <c r="X92" s="422">
        <v>-761144.60789657419</v>
      </c>
    </row>
    <row r="93" spans="1:24" x14ac:dyDescent="0.25">
      <c r="A93" s="318">
        <v>235</v>
      </c>
      <c r="B93" s="140" t="s">
        <v>81</v>
      </c>
      <c r="C93" s="228">
        <v>9615</v>
      </c>
      <c r="D93" s="228">
        <v>13970799.40117</v>
      </c>
      <c r="E93" s="228">
        <v>2476220.4631367712</v>
      </c>
      <c r="F93" s="228">
        <v>16447019.864306772</v>
      </c>
      <c r="G93" s="227">
        <v>1120.92</v>
      </c>
      <c r="H93" s="226">
        <v>10777645.800000001</v>
      </c>
      <c r="I93" s="226">
        <v>5669374.0643067714</v>
      </c>
      <c r="J93" s="319">
        <v>256266.19449831295</v>
      </c>
      <c r="K93" s="228">
        <v>-1041691.2962441533</v>
      </c>
      <c r="L93" s="228">
        <v>4883948.9625609312</v>
      </c>
      <c r="M93" s="247">
        <v>-1448418.9331333833</v>
      </c>
      <c r="N93" s="247">
        <v>43587.486032442925</v>
      </c>
      <c r="O93" s="417">
        <v>3479117.5154599911</v>
      </c>
      <c r="P93" s="228"/>
      <c r="Q93" s="328">
        <v>-3820899.7843575384</v>
      </c>
      <c r="R93" s="339">
        <f t="shared" si="3"/>
        <v>7300017.2998175295</v>
      </c>
      <c r="T93" s="423">
        <v>1783789.3892949373</v>
      </c>
      <c r="U93" s="421">
        <v>1503698.5105943307</v>
      </c>
      <c r="V93" s="421">
        <v>1263323.5105943307</v>
      </c>
      <c r="W93" s="421">
        <v>1022948.5105943306</v>
      </c>
      <c r="X93" s="422">
        <v>782573.51059433061</v>
      </c>
    </row>
    <row r="94" spans="1:24" x14ac:dyDescent="0.25">
      <c r="A94" s="318">
        <v>236</v>
      </c>
      <c r="B94" s="140" t="s">
        <v>82</v>
      </c>
      <c r="C94" s="228">
        <v>4273</v>
      </c>
      <c r="D94" s="228">
        <v>6309702.9622</v>
      </c>
      <c r="E94" s="228">
        <v>623853.42832848465</v>
      </c>
      <c r="F94" s="228">
        <v>6933556.3905284842</v>
      </c>
      <c r="G94" s="227">
        <v>1120.92</v>
      </c>
      <c r="H94" s="226">
        <v>4789691.16</v>
      </c>
      <c r="I94" s="226">
        <v>2143865.2305284841</v>
      </c>
      <c r="J94" s="319">
        <v>196739.59945408785</v>
      </c>
      <c r="K94" s="228">
        <v>-316171.78209833062</v>
      </c>
      <c r="L94" s="228">
        <v>2024433.0478842412</v>
      </c>
      <c r="M94" s="247">
        <v>1693379.6049311596</v>
      </c>
      <c r="N94" s="247">
        <v>19370.70492112622</v>
      </c>
      <c r="O94" s="417">
        <v>3737183.357736527</v>
      </c>
      <c r="P94" s="228"/>
      <c r="Q94" s="328">
        <v>9360634.404549377</v>
      </c>
      <c r="R94" s="339">
        <f t="shared" si="3"/>
        <v>-5623451.0468128501</v>
      </c>
      <c r="T94" s="423">
        <v>-330949.66925040132</v>
      </c>
      <c r="U94" s="421">
        <v>-241774.79402291219</v>
      </c>
      <c r="V94" s="421">
        <v>-134949.79402291219</v>
      </c>
      <c r="W94" s="421">
        <v>-28124.794022912196</v>
      </c>
      <c r="X94" s="422">
        <v>0</v>
      </c>
    </row>
    <row r="95" spans="1:24" x14ac:dyDescent="0.25">
      <c r="A95" s="318">
        <v>239</v>
      </c>
      <c r="B95" s="140" t="s">
        <v>83</v>
      </c>
      <c r="C95" s="228">
        <v>2244</v>
      </c>
      <c r="D95" s="228">
        <v>2136743.3333299998</v>
      </c>
      <c r="E95" s="228">
        <v>575816.91446712869</v>
      </c>
      <c r="F95" s="228">
        <v>2712560.2477971287</v>
      </c>
      <c r="G95" s="227">
        <v>1120.92</v>
      </c>
      <c r="H95" s="226">
        <v>2515344.48</v>
      </c>
      <c r="I95" s="226">
        <v>197215.76779712876</v>
      </c>
      <c r="J95" s="319">
        <v>634185.48378038721</v>
      </c>
      <c r="K95" s="228">
        <v>-193128.22970088929</v>
      </c>
      <c r="L95" s="228">
        <v>638273.02187662665</v>
      </c>
      <c r="M95" s="247">
        <v>918543.82693697081</v>
      </c>
      <c r="N95" s="247">
        <v>10172.6800475093</v>
      </c>
      <c r="O95" s="417">
        <v>1566989.5288611068</v>
      </c>
      <c r="P95" s="228"/>
      <c r="Q95" s="328">
        <v>7389314.3723268583</v>
      </c>
      <c r="R95" s="339">
        <f t="shared" si="3"/>
        <v>-5822324.843465751</v>
      </c>
      <c r="T95" s="423">
        <v>220699.21875265028</v>
      </c>
      <c r="U95" s="421">
        <v>155330.11508087066</v>
      </c>
      <c r="V95" s="421">
        <v>99230.115080870644</v>
      </c>
      <c r="W95" s="421">
        <v>43130.115080870644</v>
      </c>
      <c r="X95" s="422">
        <v>0</v>
      </c>
    </row>
    <row r="96" spans="1:24" x14ac:dyDescent="0.25">
      <c r="A96" s="318">
        <v>240</v>
      </c>
      <c r="B96" s="140" t="s">
        <v>84</v>
      </c>
      <c r="C96" s="228">
        <v>21021</v>
      </c>
      <c r="D96" s="228">
        <v>24071959.547230002</v>
      </c>
      <c r="E96" s="228">
        <v>4153219.7563814167</v>
      </c>
      <c r="F96" s="228">
        <v>28225179.30361142</v>
      </c>
      <c r="G96" s="227">
        <v>1120.92</v>
      </c>
      <c r="H96" s="226">
        <v>23562859.32</v>
      </c>
      <c r="I96" s="226">
        <v>4662319.9836114198</v>
      </c>
      <c r="J96" s="319">
        <v>755255.94336662395</v>
      </c>
      <c r="K96" s="228">
        <v>-2772145.3245607689</v>
      </c>
      <c r="L96" s="228">
        <v>2645430.6024172753</v>
      </c>
      <c r="M96" s="247">
        <v>2378869.1015040996</v>
      </c>
      <c r="N96" s="247">
        <v>95294.076327403294</v>
      </c>
      <c r="O96" s="417">
        <v>5119593.7802487779</v>
      </c>
      <c r="P96" s="228"/>
      <c r="Q96" s="328">
        <v>37707221.923255235</v>
      </c>
      <c r="R96" s="339">
        <f t="shared" si="3"/>
        <v>-32587628.143006459</v>
      </c>
      <c r="T96" s="423">
        <v>-4319723.2183771385</v>
      </c>
      <c r="U96" s="421">
        <v>-3881027.9101260155</v>
      </c>
      <c r="V96" s="421">
        <v>-3355502.9101260155</v>
      </c>
      <c r="W96" s="421">
        <v>-2829977.9101260155</v>
      </c>
      <c r="X96" s="422">
        <v>-2304452.9101260155</v>
      </c>
    </row>
    <row r="97" spans="1:24" x14ac:dyDescent="0.25">
      <c r="A97" s="318">
        <v>241</v>
      </c>
      <c r="B97" s="140" t="s">
        <v>85</v>
      </c>
      <c r="C97" s="228">
        <v>8147</v>
      </c>
      <c r="D97" s="228">
        <v>11084935.243460001</v>
      </c>
      <c r="E97" s="228">
        <v>1163308.681238129</v>
      </c>
      <c r="F97" s="228">
        <v>12248243.924698131</v>
      </c>
      <c r="G97" s="227">
        <v>1120.92</v>
      </c>
      <c r="H97" s="226">
        <v>9132135.2400000002</v>
      </c>
      <c r="I97" s="226">
        <v>3116108.6846981309</v>
      </c>
      <c r="J97" s="319">
        <v>234298.58719549823</v>
      </c>
      <c r="K97" s="228">
        <v>-750221.40455771377</v>
      </c>
      <c r="L97" s="228">
        <v>2600185.8673359156</v>
      </c>
      <c r="M97" s="247">
        <v>1462323.6826087332</v>
      </c>
      <c r="N97" s="247">
        <v>36932.631170703331</v>
      </c>
      <c r="O97" s="417">
        <v>4099442.1811153516</v>
      </c>
      <c r="P97" s="228"/>
      <c r="Q97" s="328">
        <v>11187600.664662948</v>
      </c>
      <c r="R97" s="339">
        <f t="shared" si="3"/>
        <v>-7088158.4835475963</v>
      </c>
      <c r="T97" s="423">
        <v>-1594139.4270255233</v>
      </c>
      <c r="U97" s="421">
        <v>-1424116.5605433434</v>
      </c>
      <c r="V97" s="421">
        <v>-1220441.5605433434</v>
      </c>
      <c r="W97" s="421">
        <v>-1016766.5605433435</v>
      </c>
      <c r="X97" s="422">
        <v>-813091.56054334354</v>
      </c>
    </row>
    <row r="98" spans="1:24" x14ac:dyDescent="0.25">
      <c r="A98" s="318">
        <v>244</v>
      </c>
      <c r="B98" s="140" t="s">
        <v>86</v>
      </c>
      <c r="C98" s="228">
        <v>17923</v>
      </c>
      <c r="D98" s="228">
        <v>33072461.205590002</v>
      </c>
      <c r="E98" s="228">
        <v>1631439.6142435134</v>
      </c>
      <c r="F98" s="228">
        <v>34703900.819833517</v>
      </c>
      <c r="G98" s="227">
        <v>1120.92</v>
      </c>
      <c r="H98" s="226">
        <v>20090249.16</v>
      </c>
      <c r="I98" s="226">
        <v>14613651.659833517</v>
      </c>
      <c r="J98" s="319">
        <v>540287.30994533305</v>
      </c>
      <c r="K98" s="228">
        <v>-1880566.1006045705</v>
      </c>
      <c r="L98" s="228">
        <v>13273372.869174279</v>
      </c>
      <c r="M98" s="247">
        <v>2322550.2796021295</v>
      </c>
      <c r="N98" s="247">
        <v>81249.975263595901</v>
      </c>
      <c r="O98" s="417">
        <v>15677173.124040004</v>
      </c>
      <c r="P98" s="228"/>
      <c r="Q98" s="328">
        <v>22370935.365076389</v>
      </c>
      <c r="R98" s="339">
        <f t="shared" si="3"/>
        <v>-6693762.2410363853</v>
      </c>
      <c r="T98" s="423">
        <v>-204221.51395863152</v>
      </c>
      <c r="U98" s="421">
        <v>0</v>
      </c>
      <c r="V98" s="421">
        <v>0</v>
      </c>
      <c r="W98" s="421">
        <v>0</v>
      </c>
      <c r="X98" s="422">
        <v>0</v>
      </c>
    </row>
    <row r="99" spans="1:24" x14ac:dyDescent="0.25">
      <c r="A99" s="318">
        <v>245</v>
      </c>
      <c r="B99" s="140" t="s">
        <v>87</v>
      </c>
      <c r="C99" s="228">
        <v>36254</v>
      </c>
      <c r="D99" s="228">
        <v>46661173.651650004</v>
      </c>
      <c r="E99" s="228">
        <v>9024834.4314134568</v>
      </c>
      <c r="F99" s="228">
        <v>55686008.083063461</v>
      </c>
      <c r="G99" s="227">
        <v>1120.92</v>
      </c>
      <c r="H99" s="226">
        <v>40637833.68</v>
      </c>
      <c r="I99" s="226">
        <v>15048174.403063461</v>
      </c>
      <c r="J99" s="319">
        <v>1039892.2954578705</v>
      </c>
      <c r="K99" s="228">
        <v>-7274965.0885371612</v>
      </c>
      <c r="L99" s="228">
        <v>8813101.6099841706</v>
      </c>
      <c r="M99" s="247">
        <v>-341962.29786989407</v>
      </c>
      <c r="N99" s="247">
        <v>164349.52871764803</v>
      </c>
      <c r="O99" s="417">
        <v>8635488.8408319242</v>
      </c>
      <c r="P99" s="228"/>
      <c r="Q99" s="328">
        <v>19511442.911380708</v>
      </c>
      <c r="R99" s="339">
        <f t="shared" si="3"/>
        <v>-10875954.070548784</v>
      </c>
      <c r="T99" s="423">
        <v>3788769.898968122</v>
      </c>
      <c r="U99" s="421">
        <v>2732668.5244063139</v>
      </c>
      <c r="V99" s="421">
        <v>1826318.5244063137</v>
      </c>
      <c r="W99" s="421">
        <v>919968.52440631378</v>
      </c>
      <c r="X99" s="422">
        <v>13618.524406313763</v>
      </c>
    </row>
    <row r="100" spans="1:24" x14ac:dyDescent="0.25">
      <c r="A100" s="318">
        <v>249</v>
      </c>
      <c r="B100" s="140" t="s">
        <v>88</v>
      </c>
      <c r="C100" s="228">
        <v>9762</v>
      </c>
      <c r="D100" s="228">
        <v>10868657.62414</v>
      </c>
      <c r="E100" s="228">
        <v>2007995.177592834</v>
      </c>
      <c r="F100" s="228">
        <v>12876652.801732834</v>
      </c>
      <c r="G100" s="227">
        <v>1120.92</v>
      </c>
      <c r="H100" s="226">
        <v>10942421.040000001</v>
      </c>
      <c r="I100" s="226">
        <v>1934231.7617328335</v>
      </c>
      <c r="J100" s="319">
        <v>657099.23035400151</v>
      </c>
      <c r="K100" s="228">
        <v>-1303939.7440482057</v>
      </c>
      <c r="L100" s="228">
        <v>1287391.2480386295</v>
      </c>
      <c r="M100" s="247">
        <v>3055113.2359940875</v>
      </c>
      <c r="N100" s="247">
        <v>44253.878174592595</v>
      </c>
      <c r="O100" s="417">
        <v>4386758.3622073093</v>
      </c>
      <c r="P100" s="228"/>
      <c r="Q100" s="328">
        <v>23771401.6429886</v>
      </c>
      <c r="R100" s="339">
        <f t="shared" si="3"/>
        <v>-19384643.280781291</v>
      </c>
      <c r="T100" s="423">
        <v>1460066.9414841591</v>
      </c>
      <c r="U100" s="421">
        <v>1175693.8621419519</v>
      </c>
      <c r="V100" s="421">
        <v>931643.86214195192</v>
      </c>
      <c r="W100" s="421">
        <v>687593.86214195192</v>
      </c>
      <c r="X100" s="422">
        <v>443543.86214195192</v>
      </c>
    </row>
    <row r="101" spans="1:24" x14ac:dyDescent="0.25">
      <c r="A101" s="318">
        <v>250</v>
      </c>
      <c r="B101" s="140" t="s">
        <v>89</v>
      </c>
      <c r="C101" s="228">
        <v>1910</v>
      </c>
      <c r="D101" s="228">
        <v>2009463.1488999999</v>
      </c>
      <c r="E101" s="228">
        <v>432000.27088878828</v>
      </c>
      <c r="F101" s="228">
        <v>2441463.4197887881</v>
      </c>
      <c r="G101" s="227">
        <v>1120.92</v>
      </c>
      <c r="H101" s="226">
        <v>2140957.2000000002</v>
      </c>
      <c r="I101" s="226">
        <v>300506.21978878789</v>
      </c>
      <c r="J101" s="319">
        <v>239213.13991724502</v>
      </c>
      <c r="K101" s="228">
        <v>-169953.01835420297</v>
      </c>
      <c r="L101" s="228">
        <v>369766.34135182993</v>
      </c>
      <c r="M101" s="247">
        <v>877785.00532927958</v>
      </c>
      <c r="N101" s="247">
        <v>8658.564568067186</v>
      </c>
      <c r="O101" s="417">
        <v>1256209.9112491768</v>
      </c>
      <c r="P101" s="228"/>
      <c r="Q101" s="328">
        <v>6037372.7756433412</v>
      </c>
      <c r="R101" s="339">
        <f t="shared" si="3"/>
        <v>-4781162.8643941646</v>
      </c>
      <c r="T101" s="423">
        <v>-94141.933437768253</v>
      </c>
      <c r="U101" s="421">
        <v>-54281.411161965712</v>
      </c>
      <c r="V101" s="421">
        <v>-6531.4111619657106</v>
      </c>
      <c r="W101" s="421">
        <v>0</v>
      </c>
      <c r="X101" s="422">
        <v>0</v>
      </c>
    </row>
    <row r="102" spans="1:24" x14ac:dyDescent="0.25">
      <c r="A102" s="318">
        <v>256</v>
      </c>
      <c r="B102" s="140" t="s">
        <v>90</v>
      </c>
      <c r="C102" s="228">
        <v>1615</v>
      </c>
      <c r="D102" s="228">
        <v>2154035.55033</v>
      </c>
      <c r="E102" s="228">
        <v>484828.45615424414</v>
      </c>
      <c r="F102" s="228">
        <v>2638864.006484244</v>
      </c>
      <c r="G102" s="227">
        <v>1120.92</v>
      </c>
      <c r="H102" s="226">
        <v>1810285.8</v>
      </c>
      <c r="I102" s="226">
        <v>828578.20648424397</v>
      </c>
      <c r="J102" s="319">
        <v>483300.19627503282</v>
      </c>
      <c r="K102" s="228">
        <v>-95463.316719833747</v>
      </c>
      <c r="L102" s="228">
        <v>1216415.086039443</v>
      </c>
      <c r="M102" s="247">
        <v>823903.87317954679</v>
      </c>
      <c r="N102" s="247">
        <v>7321.2470038892689</v>
      </c>
      <c r="O102" s="417">
        <v>2047640.206222879</v>
      </c>
      <c r="P102" s="228"/>
      <c r="Q102" s="328">
        <v>5827253.6941082906</v>
      </c>
      <c r="R102" s="339">
        <f t="shared" si="3"/>
        <v>-3779613.4878854118</v>
      </c>
      <c r="T102" s="423">
        <v>-324464.35822959029</v>
      </c>
      <c r="U102" s="421">
        <v>-290760.30405397719</v>
      </c>
      <c r="V102" s="421">
        <v>-250385.30405397716</v>
      </c>
      <c r="W102" s="421">
        <v>-210010.30405397716</v>
      </c>
      <c r="X102" s="422">
        <v>-169635.30405397716</v>
      </c>
    </row>
    <row r="103" spans="1:24" x14ac:dyDescent="0.25">
      <c r="A103" s="318">
        <v>257</v>
      </c>
      <c r="B103" s="140" t="s">
        <v>91</v>
      </c>
      <c r="C103" s="228">
        <v>39262</v>
      </c>
      <c r="D103" s="228">
        <v>61877715.413950011</v>
      </c>
      <c r="E103" s="228">
        <v>9973995.1663976777</v>
      </c>
      <c r="F103" s="228">
        <v>71851710.580347687</v>
      </c>
      <c r="G103" s="227">
        <v>1120.92</v>
      </c>
      <c r="H103" s="226">
        <v>44009561.040000007</v>
      </c>
      <c r="I103" s="226">
        <v>27842149.54034768</v>
      </c>
      <c r="J103" s="319">
        <v>1016239.6061280721</v>
      </c>
      <c r="K103" s="228">
        <v>-5405285.255607401</v>
      </c>
      <c r="L103" s="228">
        <v>23453103.890868351</v>
      </c>
      <c r="M103" s="247">
        <v>-980778.01904333616</v>
      </c>
      <c r="N103" s="247">
        <v>177985.63459238422</v>
      </c>
      <c r="O103" s="417">
        <v>22650311.506417397</v>
      </c>
      <c r="P103" s="228"/>
      <c r="Q103" s="328">
        <v>19655911.224145111</v>
      </c>
      <c r="R103" s="339">
        <f t="shared" si="3"/>
        <v>2994400.2822722867</v>
      </c>
      <c r="T103" s="423">
        <v>1349243.9453322361</v>
      </c>
      <c r="U103" s="421">
        <v>205517.67600896937</v>
      </c>
      <c r="V103" s="421">
        <v>0</v>
      </c>
      <c r="W103" s="421">
        <v>0</v>
      </c>
      <c r="X103" s="422">
        <v>0</v>
      </c>
    </row>
    <row r="104" spans="1:24" x14ac:dyDescent="0.25">
      <c r="A104" s="318">
        <v>260</v>
      </c>
      <c r="B104" s="140" t="s">
        <v>92</v>
      </c>
      <c r="C104" s="228">
        <v>10358</v>
      </c>
      <c r="D104" s="228">
        <v>9773026.210380001</v>
      </c>
      <c r="E104" s="228">
        <v>2844088.670396036</v>
      </c>
      <c r="F104" s="228">
        <v>12617114.880776037</v>
      </c>
      <c r="G104" s="227">
        <v>1120.92</v>
      </c>
      <c r="H104" s="226">
        <v>11610489.360000001</v>
      </c>
      <c r="I104" s="226">
        <v>1006625.5207760353</v>
      </c>
      <c r="J104" s="319">
        <v>1267420.1082250311</v>
      </c>
      <c r="K104" s="228">
        <v>-1157217.0246601172</v>
      </c>
      <c r="L104" s="228">
        <v>1116828.6043409489</v>
      </c>
      <c r="M104" s="247">
        <v>4517448.4614343261</v>
      </c>
      <c r="N104" s="247">
        <v>46955.712982219848</v>
      </c>
      <c r="O104" s="417">
        <v>5681232.7787574949</v>
      </c>
      <c r="P104" s="228"/>
      <c r="Q104" s="328">
        <v>34420668.47795967</v>
      </c>
      <c r="R104" s="339">
        <f t="shared" si="3"/>
        <v>-28739435.699202176</v>
      </c>
      <c r="T104" s="423">
        <v>1951918.5424973248</v>
      </c>
      <c r="U104" s="421">
        <v>1650183.6156558392</v>
      </c>
      <c r="V104" s="421">
        <v>1391233.6156558392</v>
      </c>
      <c r="W104" s="421">
        <v>1132283.6156558392</v>
      </c>
      <c r="X104" s="422">
        <v>873333.61565583921</v>
      </c>
    </row>
    <row r="105" spans="1:24" x14ac:dyDescent="0.25">
      <c r="A105" s="318">
        <v>261</v>
      </c>
      <c r="B105" s="140" t="s">
        <v>93</v>
      </c>
      <c r="C105" s="228">
        <v>6436</v>
      </c>
      <c r="D105" s="228">
        <v>7723477.8506900007</v>
      </c>
      <c r="E105" s="228">
        <v>5374725.7389417859</v>
      </c>
      <c r="F105" s="228">
        <v>13098203.589631787</v>
      </c>
      <c r="G105" s="227">
        <v>1120.92</v>
      </c>
      <c r="H105" s="226">
        <v>7214241.1200000001</v>
      </c>
      <c r="I105" s="226">
        <v>5883962.4696317865</v>
      </c>
      <c r="J105" s="319">
        <v>2008446.4613645461</v>
      </c>
      <c r="K105" s="228">
        <v>-596472.10260059324</v>
      </c>
      <c r="L105" s="228">
        <v>7295936.8283957392</v>
      </c>
      <c r="M105" s="247">
        <v>-136994.21002393612</v>
      </c>
      <c r="N105" s="247">
        <v>29176.189298471418</v>
      </c>
      <c r="O105" s="417">
        <v>7188118.8076702747</v>
      </c>
      <c r="P105" s="228"/>
      <c r="Q105" s="328">
        <v>19814677.993532054</v>
      </c>
      <c r="R105" s="339">
        <f t="shared" si="3"/>
        <v>-12626559.185861779</v>
      </c>
      <c r="T105" s="423">
        <v>647924.08159989479</v>
      </c>
      <c r="U105" s="421">
        <v>460439.43310097605</v>
      </c>
      <c r="V105" s="421">
        <v>299539.43310097605</v>
      </c>
      <c r="W105" s="421">
        <v>138639.43310097608</v>
      </c>
      <c r="X105" s="422">
        <v>0</v>
      </c>
    </row>
    <row r="106" spans="1:24" x14ac:dyDescent="0.25">
      <c r="A106" s="318">
        <v>263</v>
      </c>
      <c r="B106" s="140" t="s">
        <v>94</v>
      </c>
      <c r="C106" s="228">
        <v>8153</v>
      </c>
      <c r="D106" s="228">
        <v>9411617.0975700002</v>
      </c>
      <c r="E106" s="228">
        <v>1825000.4804691197</v>
      </c>
      <c r="F106" s="228">
        <v>11236617.578039121</v>
      </c>
      <c r="G106" s="227">
        <v>1120.92</v>
      </c>
      <c r="H106" s="226">
        <v>9138860.7599999998</v>
      </c>
      <c r="I106" s="226">
        <v>2097756.8180391211</v>
      </c>
      <c r="J106" s="319">
        <v>578312.33414534375</v>
      </c>
      <c r="K106" s="228">
        <v>-859248.71873351501</v>
      </c>
      <c r="L106" s="228">
        <v>1816820.4334509498</v>
      </c>
      <c r="M106" s="247">
        <v>4198633.696272973</v>
      </c>
      <c r="N106" s="247">
        <v>36959.830849974744</v>
      </c>
      <c r="O106" s="417">
        <v>6052413.9605738977</v>
      </c>
      <c r="P106" s="228"/>
      <c r="Q106" s="328">
        <v>27769883.799361303</v>
      </c>
      <c r="R106" s="339">
        <f t="shared" si="3"/>
        <v>-21717469.838787407</v>
      </c>
      <c r="T106" s="423">
        <v>-91751.630100388851</v>
      </c>
      <c r="U106" s="421">
        <v>0</v>
      </c>
      <c r="V106" s="421">
        <v>0</v>
      </c>
      <c r="W106" s="421">
        <v>0</v>
      </c>
      <c r="X106" s="422">
        <v>0</v>
      </c>
    </row>
    <row r="107" spans="1:24" x14ac:dyDescent="0.25">
      <c r="A107" s="318">
        <v>265</v>
      </c>
      <c r="B107" s="140" t="s">
        <v>95</v>
      </c>
      <c r="C107" s="228">
        <v>1103</v>
      </c>
      <c r="D107" s="228">
        <v>1118522.4752200001</v>
      </c>
      <c r="E107" s="228">
        <v>459655.21529340046</v>
      </c>
      <c r="F107" s="228">
        <v>1578177.6905134006</v>
      </c>
      <c r="G107" s="227">
        <v>1120.92</v>
      </c>
      <c r="H107" s="226">
        <v>1236374.76</v>
      </c>
      <c r="I107" s="226">
        <v>341802.93051340058</v>
      </c>
      <c r="J107" s="319">
        <v>335369.50102370098</v>
      </c>
      <c r="K107" s="228">
        <v>-106140.03019528308</v>
      </c>
      <c r="L107" s="228">
        <v>571032.40134181839</v>
      </c>
      <c r="M107" s="247">
        <v>366763.18862001115</v>
      </c>
      <c r="N107" s="247">
        <v>5000.2077060618349</v>
      </c>
      <c r="O107" s="417">
        <v>942795.79766789149</v>
      </c>
      <c r="P107" s="228"/>
      <c r="Q107" s="328">
        <v>4426272.4780797996</v>
      </c>
      <c r="R107" s="339">
        <f t="shared" si="3"/>
        <v>-3483476.6804119078</v>
      </c>
      <c r="T107" s="423">
        <v>-134325.38451760565</v>
      </c>
      <c r="U107" s="421">
        <v>-111306.45463791444</v>
      </c>
      <c r="V107" s="421">
        <v>-83731.454637914445</v>
      </c>
      <c r="W107" s="421">
        <v>-56156.454637914445</v>
      </c>
      <c r="X107" s="422">
        <v>-28581.454637914449</v>
      </c>
    </row>
    <row r="108" spans="1:24" x14ac:dyDescent="0.25">
      <c r="A108" s="318">
        <v>271</v>
      </c>
      <c r="B108" s="140" t="s">
        <v>96</v>
      </c>
      <c r="C108" s="228">
        <v>7226</v>
      </c>
      <c r="D108" s="228">
        <v>7727635.3142900001</v>
      </c>
      <c r="E108" s="228">
        <v>1289533.8573082576</v>
      </c>
      <c r="F108" s="228">
        <v>9017169.1715982575</v>
      </c>
      <c r="G108" s="227">
        <v>1120.92</v>
      </c>
      <c r="H108" s="226">
        <v>8099767.9200000009</v>
      </c>
      <c r="I108" s="226">
        <v>917401.25159825664</v>
      </c>
      <c r="J108" s="319">
        <v>177463.18232377153</v>
      </c>
      <c r="K108" s="228">
        <v>-875263.50192203501</v>
      </c>
      <c r="L108" s="228">
        <v>219600.93199999316</v>
      </c>
      <c r="M108" s="247">
        <v>2607844.824979628</v>
      </c>
      <c r="N108" s="247">
        <v>32757.480402541089</v>
      </c>
      <c r="O108" s="417">
        <v>2860203.2373821619</v>
      </c>
      <c r="P108" s="228"/>
      <c r="Q108" s="328">
        <v>15565362.015456215</v>
      </c>
      <c r="R108" s="339">
        <f t="shared" si="3"/>
        <v>-12705158.778074052</v>
      </c>
      <c r="T108" s="423">
        <v>-111071.50221295166</v>
      </c>
      <c r="U108" s="421">
        <v>0</v>
      </c>
      <c r="V108" s="421">
        <v>0</v>
      </c>
      <c r="W108" s="421">
        <v>0</v>
      </c>
      <c r="X108" s="422">
        <v>0</v>
      </c>
    </row>
    <row r="109" spans="1:24" x14ac:dyDescent="0.25">
      <c r="A109" s="318">
        <v>272</v>
      </c>
      <c r="B109" s="140" t="s">
        <v>97</v>
      </c>
      <c r="C109" s="228">
        <v>47657</v>
      </c>
      <c r="D109" s="228">
        <v>69268501.431620002</v>
      </c>
      <c r="E109" s="228">
        <v>8741607.3561335914</v>
      </c>
      <c r="F109" s="228">
        <v>78010108.787753597</v>
      </c>
      <c r="G109" s="227">
        <v>1120.92</v>
      </c>
      <c r="H109" s="226">
        <v>53419684.440000005</v>
      </c>
      <c r="I109" s="226">
        <v>24590424.347753592</v>
      </c>
      <c r="J109" s="319">
        <v>1498185.9894482242</v>
      </c>
      <c r="K109" s="228">
        <v>-5338181.773098818</v>
      </c>
      <c r="L109" s="228">
        <v>20750428.564102996</v>
      </c>
      <c r="M109" s="247">
        <v>7593300.8728929795</v>
      </c>
      <c r="N109" s="247">
        <v>216042.51917297271</v>
      </c>
      <c r="O109" s="417">
        <v>28559771.95616895</v>
      </c>
      <c r="P109" s="228"/>
      <c r="Q109" s="328">
        <v>77439395.563682854</v>
      </c>
      <c r="R109" s="339">
        <f t="shared" si="3"/>
        <v>-48879623.607513905</v>
      </c>
      <c r="T109" s="423">
        <v>-720720.05021076801</v>
      </c>
      <c r="U109" s="421">
        <v>0</v>
      </c>
      <c r="V109" s="421">
        <v>0</v>
      </c>
      <c r="W109" s="421">
        <v>0</v>
      </c>
      <c r="X109" s="422">
        <v>0</v>
      </c>
    </row>
    <row r="110" spans="1:24" x14ac:dyDescent="0.25">
      <c r="A110" s="318">
        <v>273</v>
      </c>
      <c r="B110" s="140" t="s">
        <v>98</v>
      </c>
      <c r="C110" s="228">
        <v>3834</v>
      </c>
      <c r="D110" s="228">
        <v>4337363.5700099999</v>
      </c>
      <c r="E110" s="228">
        <v>2131297.8698119926</v>
      </c>
      <c r="F110" s="228">
        <v>6468661.4398219921</v>
      </c>
      <c r="G110" s="227">
        <v>1120.92</v>
      </c>
      <c r="H110" s="226">
        <v>4297607.28</v>
      </c>
      <c r="I110" s="226">
        <v>2171054.1598219918</v>
      </c>
      <c r="J110" s="319">
        <v>1261733.0158808697</v>
      </c>
      <c r="K110" s="228">
        <v>-340129.63723414356</v>
      </c>
      <c r="L110" s="228">
        <v>3092657.5384687181</v>
      </c>
      <c r="M110" s="247">
        <v>137729.58722325772</v>
      </c>
      <c r="N110" s="247">
        <v>17380.59505443434</v>
      </c>
      <c r="O110" s="417">
        <v>3247767.7207464101</v>
      </c>
      <c r="P110" s="228"/>
      <c r="Q110" s="328">
        <v>13588072.031095199</v>
      </c>
      <c r="R110" s="339">
        <f t="shared" si="3"/>
        <v>-10340304.31034879</v>
      </c>
      <c r="T110" s="423">
        <v>1243144.2350133713</v>
      </c>
      <c r="U110" s="421">
        <v>1131457.4509324431</v>
      </c>
      <c r="V110" s="421">
        <v>1035607.4509324433</v>
      </c>
      <c r="W110" s="421">
        <v>939757.45093244326</v>
      </c>
      <c r="X110" s="422">
        <v>843907.45093244326</v>
      </c>
    </row>
    <row r="111" spans="1:24" x14ac:dyDescent="0.25">
      <c r="A111" s="318">
        <v>275</v>
      </c>
      <c r="B111" s="140" t="s">
        <v>99</v>
      </c>
      <c r="C111" s="228">
        <v>2698</v>
      </c>
      <c r="D111" s="228">
        <v>3036399.0313900001</v>
      </c>
      <c r="E111" s="228">
        <v>608617.93031467521</v>
      </c>
      <c r="F111" s="228">
        <v>3645016.9617046751</v>
      </c>
      <c r="G111" s="227">
        <v>1120.92</v>
      </c>
      <c r="H111" s="226">
        <v>3024242.16</v>
      </c>
      <c r="I111" s="226">
        <v>620774.80170467496</v>
      </c>
      <c r="J111" s="319">
        <v>207335.32414725394</v>
      </c>
      <c r="K111" s="228">
        <v>-244387.17476720689</v>
      </c>
      <c r="L111" s="228">
        <v>583722.95108472207</v>
      </c>
      <c r="M111" s="247">
        <v>1090123.2153809476</v>
      </c>
      <c r="N111" s="247">
        <v>12230.78911237972</v>
      </c>
      <c r="O111" s="417">
        <v>1686076.9555780494</v>
      </c>
      <c r="P111" s="228"/>
      <c r="Q111" s="328">
        <v>7931118.9078073371</v>
      </c>
      <c r="R111" s="339">
        <f t="shared" si="3"/>
        <v>-6245041.9522292875</v>
      </c>
      <c r="T111" s="423">
        <v>408507.14256423846</v>
      </c>
      <c r="U111" s="421">
        <v>329912.73895173339</v>
      </c>
      <c r="V111" s="421">
        <v>262462.73895173339</v>
      </c>
      <c r="W111" s="421">
        <v>195012.73895173336</v>
      </c>
      <c r="X111" s="422">
        <v>127562.73895173338</v>
      </c>
    </row>
    <row r="112" spans="1:24" x14ac:dyDescent="0.25">
      <c r="A112" s="318">
        <v>276</v>
      </c>
      <c r="B112" s="140" t="s">
        <v>100</v>
      </c>
      <c r="C112" s="228">
        <v>14849</v>
      </c>
      <c r="D112" s="228">
        <v>24735357.618960001</v>
      </c>
      <c r="E112" s="228">
        <v>2164690.3473674078</v>
      </c>
      <c r="F112" s="228">
        <v>26900047.966327406</v>
      </c>
      <c r="G112" s="227">
        <v>1120.92</v>
      </c>
      <c r="H112" s="226">
        <v>16644541.080000002</v>
      </c>
      <c r="I112" s="226">
        <v>10255506.886327405</v>
      </c>
      <c r="J112" s="319">
        <v>364992.50380533107</v>
      </c>
      <c r="K112" s="228">
        <v>-1549728.8255082022</v>
      </c>
      <c r="L112" s="228">
        <v>9070770.5646245349</v>
      </c>
      <c r="M112" s="247">
        <v>5017165.5959335398</v>
      </c>
      <c r="N112" s="247">
        <v>67314.672916874159</v>
      </c>
      <c r="O112" s="417">
        <v>14155250.833474949</v>
      </c>
      <c r="P112" s="228"/>
      <c r="Q112" s="328">
        <v>21638822.479768835</v>
      </c>
      <c r="R112" s="339">
        <f t="shared" si="3"/>
        <v>-7483571.646293886</v>
      </c>
      <c r="T112" s="423">
        <v>575693.71376935055</v>
      </c>
      <c r="U112" s="421">
        <v>143133.18773447719</v>
      </c>
      <c r="V112" s="421">
        <v>0</v>
      </c>
      <c r="W112" s="421">
        <v>0</v>
      </c>
      <c r="X112" s="422">
        <v>0</v>
      </c>
    </row>
    <row r="113" spans="1:24" x14ac:dyDescent="0.25">
      <c r="A113" s="318">
        <v>280</v>
      </c>
      <c r="B113" s="140" t="s">
        <v>101</v>
      </c>
      <c r="C113" s="228">
        <v>2122</v>
      </c>
      <c r="D113" s="228">
        <v>2427079.60989</v>
      </c>
      <c r="E113" s="228">
        <v>1082640.9933959614</v>
      </c>
      <c r="F113" s="228">
        <v>3509720.6032859613</v>
      </c>
      <c r="G113" s="227">
        <v>1120.92</v>
      </c>
      <c r="H113" s="226">
        <v>2378592.2400000002</v>
      </c>
      <c r="I113" s="226">
        <v>1131128.3632859611</v>
      </c>
      <c r="J113" s="319">
        <v>154397.509733182</v>
      </c>
      <c r="K113" s="228">
        <v>-193445.06673659143</v>
      </c>
      <c r="L113" s="228">
        <v>1092080.8062825515</v>
      </c>
      <c r="M113" s="247">
        <v>698107.83439377835</v>
      </c>
      <c r="N113" s="247">
        <v>9619.6199023238569</v>
      </c>
      <c r="O113" s="417">
        <v>1799808.2605786538</v>
      </c>
      <c r="P113" s="228"/>
      <c r="Q113" s="328">
        <v>5966463.0722661912</v>
      </c>
      <c r="R113" s="339">
        <f t="shared" si="3"/>
        <v>-4166654.8116875375</v>
      </c>
      <c r="T113" s="423">
        <v>110048.29235013248</v>
      </c>
      <c r="U113" s="421">
        <v>48233.123904715205</v>
      </c>
      <c r="V113" s="421">
        <v>0</v>
      </c>
      <c r="W113" s="421">
        <v>0</v>
      </c>
      <c r="X113" s="422">
        <v>0</v>
      </c>
    </row>
    <row r="114" spans="1:24" x14ac:dyDescent="0.25">
      <c r="A114" s="318">
        <v>284</v>
      </c>
      <c r="B114" s="140" t="s">
        <v>305</v>
      </c>
      <c r="C114" s="228">
        <v>2340</v>
      </c>
      <c r="D114" s="228">
        <v>2546546.0025300002</v>
      </c>
      <c r="E114" s="228">
        <v>416518.47895155969</v>
      </c>
      <c r="F114" s="228">
        <v>2963064.48148156</v>
      </c>
      <c r="G114" s="227">
        <v>1120.92</v>
      </c>
      <c r="H114" s="226">
        <v>2622952.8000000003</v>
      </c>
      <c r="I114" s="226">
        <v>340111.68148155976</v>
      </c>
      <c r="J114" s="319">
        <v>64433.105741893494</v>
      </c>
      <c r="K114" s="228">
        <v>-186729.57727979642</v>
      </c>
      <c r="L114" s="228">
        <v>217815.20994365687</v>
      </c>
      <c r="M114" s="247">
        <v>919662.17941676406</v>
      </c>
      <c r="N114" s="247">
        <v>10607.874915851944</v>
      </c>
      <c r="O114" s="417">
        <v>1148085.2642762729</v>
      </c>
      <c r="P114" s="228"/>
      <c r="Q114" s="328">
        <v>5956651.1694746334</v>
      </c>
      <c r="R114" s="339">
        <f t="shared" si="3"/>
        <v>-4808565.9051983608</v>
      </c>
      <c r="T114" s="423">
        <v>413541.97632671928</v>
      </c>
      <c r="U114" s="421">
        <v>345376.33346042508</v>
      </c>
      <c r="V114" s="421">
        <v>286876.33346042508</v>
      </c>
      <c r="W114" s="421">
        <v>228376.33346042506</v>
      </c>
      <c r="X114" s="422">
        <v>169876.33346042506</v>
      </c>
    </row>
    <row r="115" spans="1:24" x14ac:dyDescent="0.25">
      <c r="A115" s="318">
        <v>285</v>
      </c>
      <c r="B115" s="140" t="s">
        <v>103</v>
      </c>
      <c r="C115" s="228">
        <v>52883</v>
      </c>
      <c r="D115" s="228">
        <v>57323863.983170003</v>
      </c>
      <c r="E115" s="228">
        <v>14044535.709642034</v>
      </c>
      <c r="F115" s="228">
        <v>71368399.69281204</v>
      </c>
      <c r="G115" s="227">
        <v>1120.92</v>
      </c>
      <c r="H115" s="226">
        <v>59277612.360000007</v>
      </c>
      <c r="I115" s="226">
        <v>12090787.332812034</v>
      </c>
      <c r="J115" s="319">
        <v>1611431.7395109083</v>
      </c>
      <c r="K115" s="228">
        <v>-8301313.1331237312</v>
      </c>
      <c r="L115" s="228">
        <v>5400905.9391992111</v>
      </c>
      <c r="M115" s="247">
        <v>9408001.8100084774</v>
      </c>
      <c r="N115" s="247">
        <v>239733.43981837537</v>
      </c>
      <c r="O115" s="417">
        <v>15048641.189026063</v>
      </c>
      <c r="P115" s="228"/>
      <c r="Q115" s="328">
        <v>101212086.60315478</v>
      </c>
      <c r="R115" s="339">
        <f t="shared" si="3"/>
        <v>-86163445.414128721</v>
      </c>
      <c r="T115" s="423">
        <v>-1595537.5740459056</v>
      </c>
      <c r="U115" s="421">
        <v>-491901.97220754612</v>
      </c>
      <c r="V115" s="421">
        <v>0</v>
      </c>
      <c r="W115" s="421">
        <v>0</v>
      </c>
      <c r="X115" s="422">
        <v>0</v>
      </c>
    </row>
    <row r="116" spans="1:24" x14ac:dyDescent="0.25">
      <c r="A116" s="318">
        <v>286</v>
      </c>
      <c r="B116" s="140" t="s">
        <v>104</v>
      </c>
      <c r="C116" s="228">
        <v>83177</v>
      </c>
      <c r="D116" s="228">
        <v>90711290.239519998</v>
      </c>
      <c r="E116" s="228">
        <v>15258271.133886531</v>
      </c>
      <c r="F116" s="228">
        <v>105969561.37340653</v>
      </c>
      <c r="G116" s="227">
        <v>1120.92</v>
      </c>
      <c r="H116" s="226">
        <v>93234762.840000004</v>
      </c>
      <c r="I116" s="226">
        <v>12734798.533406526</v>
      </c>
      <c r="J116" s="319">
        <v>2370117.4333777302</v>
      </c>
      <c r="K116" s="228">
        <v>-10648092.771402102</v>
      </c>
      <c r="L116" s="228">
        <v>4456823.1953821536</v>
      </c>
      <c r="M116" s="247">
        <v>13033206.871823745</v>
      </c>
      <c r="N116" s="247">
        <v>377064.62045975093</v>
      </c>
      <c r="O116" s="417">
        <v>17867094.687665649</v>
      </c>
      <c r="P116" s="228"/>
      <c r="Q116" s="328">
        <v>133736486.58851768</v>
      </c>
      <c r="R116" s="339">
        <f t="shared" si="3"/>
        <v>-115869391.90085202</v>
      </c>
      <c r="T116" s="423">
        <v>-3465120.8046578923</v>
      </c>
      <c r="U116" s="421">
        <v>-1729268.1023885582</v>
      </c>
      <c r="V116" s="421">
        <v>0</v>
      </c>
      <c r="W116" s="421">
        <v>0</v>
      </c>
      <c r="X116" s="422">
        <v>0</v>
      </c>
    </row>
    <row r="117" spans="1:24" x14ac:dyDescent="0.25">
      <c r="A117" s="318">
        <v>287</v>
      </c>
      <c r="B117" s="140" t="s">
        <v>306</v>
      </c>
      <c r="C117" s="228">
        <v>6596</v>
      </c>
      <c r="D117" s="228">
        <v>6343512.4169900008</v>
      </c>
      <c r="E117" s="228">
        <v>2174211.4161238703</v>
      </c>
      <c r="F117" s="228">
        <v>8517723.8331138715</v>
      </c>
      <c r="G117" s="227">
        <v>1120.92</v>
      </c>
      <c r="H117" s="226">
        <v>7393588.3200000003</v>
      </c>
      <c r="I117" s="226">
        <v>1124135.5131138712</v>
      </c>
      <c r="J117" s="319">
        <v>494588.45380013977</v>
      </c>
      <c r="K117" s="228">
        <v>-594402.76228446921</v>
      </c>
      <c r="L117" s="228">
        <v>1024321.2046295417</v>
      </c>
      <c r="M117" s="247">
        <v>2035192.8117161992</v>
      </c>
      <c r="N117" s="247">
        <v>29901.514079042488</v>
      </c>
      <c r="O117" s="417">
        <v>3089415.5304247835</v>
      </c>
      <c r="P117" s="228"/>
      <c r="Q117" s="328">
        <v>17173722.415799662</v>
      </c>
      <c r="R117" s="339">
        <f t="shared" si="3"/>
        <v>-14084306.885374879</v>
      </c>
      <c r="T117" s="423">
        <v>929402.38515828666</v>
      </c>
      <c r="U117" s="421">
        <v>737256.83800184354</v>
      </c>
      <c r="V117" s="421">
        <v>572356.83800184354</v>
      </c>
      <c r="W117" s="421">
        <v>407456.83800184354</v>
      </c>
      <c r="X117" s="422">
        <v>242556.83800184357</v>
      </c>
    </row>
    <row r="118" spans="1:24" x14ac:dyDescent="0.25">
      <c r="A118" s="318">
        <v>288</v>
      </c>
      <c r="B118" s="140" t="s">
        <v>106</v>
      </c>
      <c r="C118" s="228">
        <v>6509</v>
      </c>
      <c r="D118" s="228">
        <v>8844570.9838900007</v>
      </c>
      <c r="E118" s="228">
        <v>2352426.5681553832</v>
      </c>
      <c r="F118" s="228">
        <v>11196997.552045384</v>
      </c>
      <c r="G118" s="227">
        <v>1120.92</v>
      </c>
      <c r="H118" s="226">
        <v>7296068.2800000003</v>
      </c>
      <c r="I118" s="226">
        <v>3900929.2720453842</v>
      </c>
      <c r="J118" s="319">
        <v>162300.18485326067</v>
      </c>
      <c r="K118" s="228">
        <v>-525477.08739807736</v>
      </c>
      <c r="L118" s="228">
        <v>3537752.3695005677</v>
      </c>
      <c r="M118" s="247">
        <v>1771620.5733585113</v>
      </c>
      <c r="N118" s="247">
        <v>29507.118729606969</v>
      </c>
      <c r="O118" s="417">
        <v>5338880.061588686</v>
      </c>
      <c r="P118" s="228"/>
      <c r="Q118" s="328">
        <v>13618564.868626315</v>
      </c>
      <c r="R118" s="339">
        <f t="shared" si="3"/>
        <v>-8279684.8070376292</v>
      </c>
      <c r="T118" s="423">
        <v>-835058.4564787217</v>
      </c>
      <c r="U118" s="421">
        <v>-699219.63999013603</v>
      </c>
      <c r="V118" s="421">
        <v>-536494.63999013603</v>
      </c>
      <c r="W118" s="421">
        <v>-373769.63999013603</v>
      </c>
      <c r="X118" s="422">
        <v>-211044.639990136</v>
      </c>
    </row>
    <row r="119" spans="1:24" x14ac:dyDescent="0.25">
      <c r="A119" s="318">
        <v>290</v>
      </c>
      <c r="B119" s="140" t="s">
        <v>107</v>
      </c>
      <c r="C119" s="228">
        <v>8329</v>
      </c>
      <c r="D119" s="228">
        <v>7776853.1062700003</v>
      </c>
      <c r="E119" s="228">
        <v>4194668.4695355203</v>
      </c>
      <c r="F119" s="228">
        <v>11971521.575805521</v>
      </c>
      <c r="G119" s="227">
        <v>1120.92</v>
      </c>
      <c r="H119" s="226">
        <v>9336142.6799999997</v>
      </c>
      <c r="I119" s="226">
        <v>2635378.8958055209</v>
      </c>
      <c r="J119" s="319">
        <v>1190324.8514103086</v>
      </c>
      <c r="K119" s="228">
        <v>-801123.79645267467</v>
      </c>
      <c r="L119" s="228">
        <v>3024579.9507631552</v>
      </c>
      <c r="M119" s="247">
        <v>2908861.0289576617</v>
      </c>
      <c r="N119" s="247">
        <v>37757.688108602924</v>
      </c>
      <c r="O119" s="417">
        <v>5971198.6678294195</v>
      </c>
      <c r="P119" s="228"/>
      <c r="Q119" s="328">
        <v>28655671.167004097</v>
      </c>
      <c r="R119" s="339">
        <f t="shared" si="3"/>
        <v>-22684472.499174677</v>
      </c>
      <c r="T119" s="423">
        <v>392693.02618889295</v>
      </c>
      <c r="U119" s="421">
        <v>150064.12044813871</v>
      </c>
      <c r="V119" s="421">
        <v>0</v>
      </c>
      <c r="W119" s="421">
        <v>0</v>
      </c>
      <c r="X119" s="422">
        <v>0</v>
      </c>
    </row>
    <row r="120" spans="1:24" x14ac:dyDescent="0.25">
      <c r="A120" s="318">
        <v>291</v>
      </c>
      <c r="B120" s="140" t="s">
        <v>108</v>
      </c>
      <c r="C120" s="228">
        <v>2238</v>
      </c>
      <c r="D120" s="228">
        <v>1505068.25764</v>
      </c>
      <c r="E120" s="228">
        <v>715034.48984275933</v>
      </c>
      <c r="F120" s="228">
        <v>2220102.7474827594</v>
      </c>
      <c r="G120" s="227">
        <v>1120.92</v>
      </c>
      <c r="H120" s="226">
        <v>2508618.96</v>
      </c>
      <c r="I120" s="226">
        <v>-288516.21251724055</v>
      </c>
      <c r="J120" s="319">
        <v>310221.5831215721</v>
      </c>
      <c r="K120" s="228">
        <v>-228412.94203657334</v>
      </c>
      <c r="L120" s="228">
        <v>-206707.57143224179</v>
      </c>
      <c r="M120" s="247">
        <v>311745.2932250002</v>
      </c>
      <c r="N120" s="247">
        <v>10145.480368237886</v>
      </c>
      <c r="O120" s="417">
        <v>115183.2021609963</v>
      </c>
      <c r="P120" s="228"/>
      <c r="Q120" s="328">
        <v>7486991.2403558278</v>
      </c>
      <c r="R120" s="339">
        <f t="shared" si="3"/>
        <v>-7371808.0381948315</v>
      </c>
      <c r="T120" s="423">
        <v>940919.25178871048</v>
      </c>
      <c r="U120" s="421">
        <v>875724.93181658804</v>
      </c>
      <c r="V120" s="421">
        <v>819774.93181658804</v>
      </c>
      <c r="W120" s="421">
        <v>763824.93181658804</v>
      </c>
      <c r="X120" s="422">
        <v>707874.93181658804</v>
      </c>
    </row>
    <row r="121" spans="1:24" x14ac:dyDescent="0.25">
      <c r="A121" s="320">
        <v>297</v>
      </c>
      <c r="B121" s="140" t="s">
        <v>109</v>
      </c>
      <c r="C121" s="228">
        <v>118664</v>
      </c>
      <c r="D121" s="228">
        <v>138348782.27609</v>
      </c>
      <c r="E121" s="228">
        <v>19401715.432447046</v>
      </c>
      <c r="F121" s="228">
        <v>157750497.70853704</v>
      </c>
      <c r="G121" s="227">
        <v>1120.92</v>
      </c>
      <c r="H121" s="226">
        <v>133012850.88000001</v>
      </c>
      <c r="I121" s="226">
        <v>24737646.828537032</v>
      </c>
      <c r="J121" s="319">
        <v>3818254.4931984749</v>
      </c>
      <c r="K121" s="228">
        <v>-19751980.304482497</v>
      </c>
      <c r="L121" s="228">
        <v>8803921.0172530115</v>
      </c>
      <c r="M121" s="247">
        <v>20658483.488447409</v>
      </c>
      <c r="N121" s="247">
        <v>537937.12351053639</v>
      </c>
      <c r="O121" s="417">
        <v>30000341.629210956</v>
      </c>
      <c r="P121" s="228"/>
      <c r="Q121" s="328">
        <v>167345884.14302766</v>
      </c>
      <c r="R121" s="339">
        <f t="shared" si="3"/>
        <v>-137345542.51381671</v>
      </c>
      <c r="T121" s="423">
        <v>-7810381.2613159772</v>
      </c>
      <c r="U121" s="421">
        <v>-5333936.7506689448</v>
      </c>
      <c r="V121" s="421">
        <v>-2367336.7506689443</v>
      </c>
      <c r="W121" s="421">
        <v>0</v>
      </c>
      <c r="X121" s="422">
        <v>0</v>
      </c>
    </row>
    <row r="122" spans="1:24" x14ac:dyDescent="0.25">
      <c r="A122" s="318">
        <v>300</v>
      </c>
      <c r="B122" s="140" t="s">
        <v>110</v>
      </c>
      <c r="C122" s="228">
        <v>3572</v>
      </c>
      <c r="D122" s="228">
        <v>4114796.8828300005</v>
      </c>
      <c r="E122" s="228">
        <v>567046.62609933573</v>
      </c>
      <c r="F122" s="228">
        <v>4681843.5089293364</v>
      </c>
      <c r="G122" s="227">
        <v>1120.92</v>
      </c>
      <c r="H122" s="226">
        <v>4003926.24</v>
      </c>
      <c r="I122" s="226">
        <v>677917.26892933622</v>
      </c>
      <c r="J122" s="319">
        <v>156944.55870099552</v>
      </c>
      <c r="K122" s="228">
        <v>-320515.51295780338</v>
      </c>
      <c r="L122" s="228">
        <v>514346.31467252836</v>
      </c>
      <c r="M122" s="247">
        <v>1592277.8548470654</v>
      </c>
      <c r="N122" s="247">
        <v>16192.875726249207</v>
      </c>
      <c r="O122" s="417">
        <v>2122817.045245843</v>
      </c>
      <c r="P122" s="228"/>
      <c r="Q122" s="328">
        <v>11089948.377347074</v>
      </c>
      <c r="R122" s="339">
        <f t="shared" si="3"/>
        <v>-8967131.3321012314</v>
      </c>
      <c r="T122" s="423">
        <v>454608.83337851771</v>
      </c>
      <c r="U122" s="421">
        <v>350554.27084928559</v>
      </c>
      <c r="V122" s="421">
        <v>261254.27084928562</v>
      </c>
      <c r="W122" s="421">
        <v>171954.27084928562</v>
      </c>
      <c r="X122" s="422">
        <v>82654.270849285618</v>
      </c>
    </row>
    <row r="123" spans="1:24" x14ac:dyDescent="0.25">
      <c r="A123" s="318">
        <v>301</v>
      </c>
      <c r="B123" s="140" t="s">
        <v>111</v>
      </c>
      <c r="C123" s="228">
        <v>20952</v>
      </c>
      <c r="D123" s="228">
        <v>25478353.895560004</v>
      </c>
      <c r="E123" s="228">
        <v>2997559.8412070805</v>
      </c>
      <c r="F123" s="228">
        <v>28475913.736767083</v>
      </c>
      <c r="G123" s="227">
        <v>1120.92</v>
      </c>
      <c r="H123" s="226">
        <v>23485515.84</v>
      </c>
      <c r="I123" s="226">
        <v>4990397.8967670836</v>
      </c>
      <c r="J123" s="319">
        <v>547069.12073710933</v>
      </c>
      <c r="K123" s="228">
        <v>-2233761.5674511925</v>
      </c>
      <c r="L123" s="228">
        <v>3303705.4500530004</v>
      </c>
      <c r="M123" s="247">
        <v>9506939.8476441149</v>
      </c>
      <c r="N123" s="247">
        <v>94981.280015782031</v>
      </c>
      <c r="O123" s="417">
        <v>12905626.577712897</v>
      </c>
      <c r="P123" s="228"/>
      <c r="Q123" s="328">
        <v>55064926.112837382</v>
      </c>
      <c r="R123" s="339">
        <f t="shared" si="3"/>
        <v>-42159299.535124481</v>
      </c>
      <c r="T123" s="423">
        <v>-822506.3268176819</v>
      </c>
      <c r="U123" s="421">
        <v>-385251.00602050126</v>
      </c>
      <c r="V123" s="421">
        <v>0</v>
      </c>
      <c r="W123" s="421">
        <v>0</v>
      </c>
      <c r="X123" s="422">
        <v>0</v>
      </c>
    </row>
    <row r="124" spans="1:24" x14ac:dyDescent="0.25">
      <c r="A124" s="318">
        <v>304</v>
      </c>
      <c r="B124" s="140" t="s">
        <v>112</v>
      </c>
      <c r="C124" s="228">
        <v>926</v>
      </c>
      <c r="D124" s="228">
        <v>656318.83538000006</v>
      </c>
      <c r="E124" s="228">
        <v>544944.86397674342</v>
      </c>
      <c r="F124" s="228">
        <v>1201263.6993567436</v>
      </c>
      <c r="G124" s="227">
        <v>1120.92</v>
      </c>
      <c r="H124" s="226">
        <v>1037971.92</v>
      </c>
      <c r="I124" s="226">
        <v>163291.77935674356</v>
      </c>
      <c r="J124" s="319">
        <v>121923.01644832399</v>
      </c>
      <c r="K124" s="228">
        <v>-63427.547885284737</v>
      </c>
      <c r="L124" s="228">
        <v>221787.24791978279</v>
      </c>
      <c r="M124" s="247">
        <v>-55951.389948634023</v>
      </c>
      <c r="N124" s="247">
        <v>4197.8171675550857</v>
      </c>
      <c r="O124" s="417">
        <v>170033.67513870387</v>
      </c>
      <c r="P124" s="228"/>
      <c r="Q124" s="328">
        <v>1874727.1784564594</v>
      </c>
      <c r="R124" s="339">
        <f t="shared" si="3"/>
        <v>-1704693.5033177556</v>
      </c>
      <c r="T124" s="423">
        <v>-10345.46359310777</v>
      </c>
      <c r="U124" s="421">
        <v>0</v>
      </c>
      <c r="V124" s="421">
        <v>0</v>
      </c>
      <c r="W124" s="421">
        <v>0</v>
      </c>
      <c r="X124" s="422">
        <v>0</v>
      </c>
    </row>
    <row r="125" spans="1:24" x14ac:dyDescent="0.25">
      <c r="A125" s="318">
        <v>305</v>
      </c>
      <c r="B125" s="140" t="s">
        <v>113</v>
      </c>
      <c r="C125" s="228">
        <v>15207</v>
      </c>
      <c r="D125" s="228">
        <v>18293667.900820002</v>
      </c>
      <c r="E125" s="228">
        <v>4805297.9625515137</v>
      </c>
      <c r="F125" s="228">
        <v>23098965.863371514</v>
      </c>
      <c r="G125" s="227">
        <v>1120.92</v>
      </c>
      <c r="H125" s="226">
        <v>17045830.440000001</v>
      </c>
      <c r="I125" s="226">
        <v>6053135.4233715124</v>
      </c>
      <c r="J125" s="319">
        <v>1203403.1167123776</v>
      </c>
      <c r="K125" s="228">
        <v>-1503622.439409131</v>
      </c>
      <c r="L125" s="228">
        <v>5752916.1006747587</v>
      </c>
      <c r="M125" s="247">
        <v>3755199.3062617155</v>
      </c>
      <c r="N125" s="247">
        <v>68937.587113401925</v>
      </c>
      <c r="O125" s="417">
        <v>9577052.9940498769</v>
      </c>
      <c r="P125" s="228"/>
      <c r="Q125" s="328">
        <v>40591423.041967727</v>
      </c>
      <c r="R125" s="339">
        <f t="shared" si="3"/>
        <v>-31014370.04791785</v>
      </c>
      <c r="T125" s="423">
        <v>55104.060809176648</v>
      </c>
      <c r="U125" s="421">
        <v>0</v>
      </c>
      <c r="V125" s="421">
        <v>0</v>
      </c>
      <c r="W125" s="421">
        <v>0</v>
      </c>
      <c r="X125" s="422">
        <v>0</v>
      </c>
    </row>
    <row r="126" spans="1:24" x14ac:dyDescent="0.25">
      <c r="A126" s="318">
        <v>309</v>
      </c>
      <c r="B126" s="140" t="s">
        <v>114</v>
      </c>
      <c r="C126" s="228">
        <v>6803</v>
      </c>
      <c r="D126" s="228">
        <v>7553122.2951499997</v>
      </c>
      <c r="E126" s="228">
        <v>1517590.16044816</v>
      </c>
      <c r="F126" s="228">
        <v>9070712.4555981606</v>
      </c>
      <c r="G126" s="227">
        <v>1120.92</v>
      </c>
      <c r="H126" s="226">
        <v>7625618.7600000007</v>
      </c>
      <c r="I126" s="226">
        <v>1445093.6955981599</v>
      </c>
      <c r="J126" s="319">
        <v>339501.2374071235</v>
      </c>
      <c r="K126" s="228">
        <v>-1209799.8458657006</v>
      </c>
      <c r="L126" s="228">
        <v>574795.08713958273</v>
      </c>
      <c r="M126" s="247">
        <v>3355233.4642408299</v>
      </c>
      <c r="N126" s="247">
        <v>30839.903013906314</v>
      </c>
      <c r="O126" s="417">
        <v>3960868.4543943191</v>
      </c>
      <c r="P126" s="228"/>
      <c r="Q126" s="328">
        <v>18557901.295156818</v>
      </c>
      <c r="R126" s="339">
        <f t="shared" si="3"/>
        <v>-14597032.8407625</v>
      </c>
      <c r="T126" s="423">
        <v>-902121.11924260587</v>
      </c>
      <c r="U126" s="421">
        <v>-760146.70403722127</v>
      </c>
      <c r="V126" s="421">
        <v>-590071.70403722127</v>
      </c>
      <c r="W126" s="421">
        <v>-419996.70403722127</v>
      </c>
      <c r="X126" s="422">
        <v>-249921.70403722127</v>
      </c>
    </row>
    <row r="127" spans="1:24" x14ac:dyDescent="0.25">
      <c r="A127" s="318">
        <v>312</v>
      </c>
      <c r="B127" s="140" t="s">
        <v>115</v>
      </c>
      <c r="C127" s="228">
        <v>1343</v>
      </c>
      <c r="D127" s="228">
        <v>1614227.6292000001</v>
      </c>
      <c r="E127" s="228">
        <v>443664.37784687243</v>
      </c>
      <c r="F127" s="228">
        <v>2057892.0070468725</v>
      </c>
      <c r="G127" s="227">
        <v>1120.92</v>
      </c>
      <c r="H127" s="226">
        <v>1505395.56</v>
      </c>
      <c r="I127" s="226">
        <v>552496.44704687246</v>
      </c>
      <c r="J127" s="319">
        <v>185328.92524927648</v>
      </c>
      <c r="K127" s="228">
        <v>-135178.68777309061</v>
      </c>
      <c r="L127" s="228">
        <v>602646.68452305836</v>
      </c>
      <c r="M127" s="247">
        <v>486299.29844388861</v>
      </c>
      <c r="N127" s="247">
        <v>6088.1948769184446</v>
      </c>
      <c r="O127" s="417">
        <v>1095034.1778438652</v>
      </c>
      <c r="P127" s="228"/>
      <c r="Q127" s="328">
        <v>4124043.9091524286</v>
      </c>
      <c r="R127" s="339">
        <f t="shared" si="3"/>
        <v>-3029009.7313085636</v>
      </c>
      <c r="T127" s="423">
        <v>-207561.82278005462</v>
      </c>
      <c r="U127" s="421">
        <v>-179534.24088664999</v>
      </c>
      <c r="V127" s="421">
        <v>-145959.24088664999</v>
      </c>
      <c r="W127" s="421">
        <v>-112384.24088664999</v>
      </c>
      <c r="X127" s="422">
        <v>-78809.24088664999</v>
      </c>
    </row>
    <row r="128" spans="1:24" x14ac:dyDescent="0.25">
      <c r="A128" s="318">
        <v>316</v>
      </c>
      <c r="B128" s="140" t="s">
        <v>116</v>
      </c>
      <c r="C128" s="228">
        <v>4451</v>
      </c>
      <c r="D128" s="228">
        <v>5082986.2419100003</v>
      </c>
      <c r="E128" s="228">
        <v>847949.29189238697</v>
      </c>
      <c r="F128" s="228">
        <v>5930935.5338023873</v>
      </c>
      <c r="G128" s="227">
        <v>1120.92</v>
      </c>
      <c r="H128" s="226">
        <v>4989214.92</v>
      </c>
      <c r="I128" s="226">
        <v>941720.61380238738</v>
      </c>
      <c r="J128" s="319">
        <v>124937.84694585641</v>
      </c>
      <c r="K128" s="228">
        <v>-654616.0340594888</v>
      </c>
      <c r="L128" s="228">
        <v>412042.42668875505</v>
      </c>
      <c r="M128" s="247">
        <v>1654872.1337275614</v>
      </c>
      <c r="N128" s="247">
        <v>20177.62873951154</v>
      </c>
      <c r="O128" s="417">
        <v>2087092.1891558282</v>
      </c>
      <c r="P128" s="228"/>
      <c r="Q128" s="328">
        <v>7512462.1195435412</v>
      </c>
      <c r="R128" s="339">
        <f t="shared" si="3"/>
        <v>-5425369.930387713</v>
      </c>
      <c r="T128" s="423">
        <v>-478462.68892651348</v>
      </c>
      <c r="U128" s="421">
        <v>-385573.0634555202</v>
      </c>
      <c r="V128" s="421">
        <v>-274298.0634555202</v>
      </c>
      <c r="W128" s="421">
        <v>-163023.06345552023</v>
      </c>
      <c r="X128" s="422">
        <v>-51748.06345552022</v>
      </c>
    </row>
    <row r="129" spans="1:24" x14ac:dyDescent="0.25">
      <c r="A129" s="318">
        <v>317</v>
      </c>
      <c r="B129" s="140" t="s">
        <v>117</v>
      </c>
      <c r="C129" s="228">
        <v>2613</v>
      </c>
      <c r="D129" s="228">
        <v>3805459.2278999998</v>
      </c>
      <c r="E129" s="228">
        <v>714530.66792453639</v>
      </c>
      <c r="F129" s="228">
        <v>4519989.8958245367</v>
      </c>
      <c r="G129" s="227">
        <v>1120.92</v>
      </c>
      <c r="H129" s="226">
        <v>2928963.96</v>
      </c>
      <c r="I129" s="226">
        <v>1591025.9358245367</v>
      </c>
      <c r="J129" s="319">
        <v>336836.65500307933</v>
      </c>
      <c r="K129" s="228">
        <v>-271804.18629674672</v>
      </c>
      <c r="L129" s="228">
        <v>1656058.4045308693</v>
      </c>
      <c r="M129" s="247">
        <v>1461835.0127337915</v>
      </c>
      <c r="N129" s="247">
        <v>11845.460322701338</v>
      </c>
      <c r="O129" s="417">
        <v>3129738.8775873622</v>
      </c>
      <c r="P129" s="228"/>
      <c r="Q129" s="328">
        <v>9784926.0110290218</v>
      </c>
      <c r="R129" s="339">
        <f t="shared" si="3"/>
        <v>-6655187.1334416596</v>
      </c>
      <c r="T129" s="423">
        <v>323522.74783105584</v>
      </c>
      <c r="U129" s="421">
        <v>247404.44663036059</v>
      </c>
      <c r="V129" s="421">
        <v>182079.44663036059</v>
      </c>
      <c r="W129" s="421">
        <v>116754.44663036057</v>
      </c>
      <c r="X129" s="422">
        <v>51429.44663036058</v>
      </c>
    </row>
    <row r="130" spans="1:24" x14ac:dyDescent="0.25">
      <c r="A130" s="318">
        <v>320</v>
      </c>
      <c r="B130" s="140" t="s">
        <v>118</v>
      </c>
      <c r="C130" s="228">
        <v>7370</v>
      </c>
      <c r="D130" s="228">
        <v>5933106.7631999999</v>
      </c>
      <c r="E130" s="228">
        <v>3141224.897364439</v>
      </c>
      <c r="F130" s="228">
        <v>9074331.6605644394</v>
      </c>
      <c r="G130" s="227">
        <v>1120.92</v>
      </c>
      <c r="H130" s="226">
        <v>8261180.4000000004</v>
      </c>
      <c r="I130" s="226">
        <v>813151.260564439</v>
      </c>
      <c r="J130" s="319">
        <v>1060373.4358093066</v>
      </c>
      <c r="K130" s="228">
        <v>-680937.36172871431</v>
      </c>
      <c r="L130" s="228">
        <v>1192587.3346450313</v>
      </c>
      <c r="M130" s="247">
        <v>2208174.4300334388</v>
      </c>
      <c r="N130" s="247">
        <v>33410.272705055053</v>
      </c>
      <c r="O130" s="417">
        <v>3434172.0373835247</v>
      </c>
      <c r="P130" s="228"/>
      <c r="Q130" s="328">
        <v>23280469.513801169</v>
      </c>
      <c r="R130" s="339">
        <f t="shared" si="3"/>
        <v>-19846297.476417646</v>
      </c>
      <c r="T130" s="423">
        <v>355124.29689664918</v>
      </c>
      <c r="U130" s="421">
        <v>140431.65248443175</v>
      </c>
      <c r="V130" s="421">
        <v>0</v>
      </c>
      <c r="W130" s="421">
        <v>0</v>
      </c>
      <c r="X130" s="422">
        <v>0</v>
      </c>
    </row>
    <row r="131" spans="1:24" x14ac:dyDescent="0.25">
      <c r="A131" s="318">
        <v>322</v>
      </c>
      <c r="B131" s="140" t="s">
        <v>119</v>
      </c>
      <c r="C131" s="228">
        <v>6724</v>
      </c>
      <c r="D131" s="228">
        <v>6983477.7358000008</v>
      </c>
      <c r="E131" s="228">
        <v>4774729.1150432453</v>
      </c>
      <c r="F131" s="228">
        <v>11758206.850843247</v>
      </c>
      <c r="G131" s="227">
        <v>1120.92</v>
      </c>
      <c r="H131" s="226">
        <v>7537066.0800000001</v>
      </c>
      <c r="I131" s="226">
        <v>4221140.770843247</v>
      </c>
      <c r="J131" s="319">
        <v>906727.63261493132</v>
      </c>
      <c r="K131" s="228">
        <v>-696754.20195815864</v>
      </c>
      <c r="L131" s="228">
        <v>4431114.2015000191</v>
      </c>
      <c r="M131" s="247">
        <v>1864197.888994681</v>
      </c>
      <c r="N131" s="247">
        <v>30481.773903499346</v>
      </c>
      <c r="O131" s="417">
        <v>6325793.8643981991</v>
      </c>
      <c r="P131" s="228"/>
      <c r="Q131" s="328">
        <v>19647830.762049139</v>
      </c>
      <c r="R131" s="339">
        <f t="shared" si="3"/>
        <v>-13322036.897650938</v>
      </c>
      <c r="T131" s="423">
        <v>35057.689060156197</v>
      </c>
      <c r="U131" s="421">
        <v>0</v>
      </c>
      <c r="V131" s="421">
        <v>0</v>
      </c>
      <c r="W131" s="421">
        <v>0</v>
      </c>
      <c r="X131" s="422">
        <v>0</v>
      </c>
    </row>
    <row r="132" spans="1:24" x14ac:dyDescent="0.25">
      <c r="A132" s="318">
        <v>398</v>
      </c>
      <c r="B132" s="140" t="s">
        <v>120</v>
      </c>
      <c r="C132" s="228">
        <v>119951</v>
      </c>
      <c r="D132" s="228">
        <v>137902012.00249001</v>
      </c>
      <c r="E132" s="228">
        <v>26967457.665848937</v>
      </c>
      <c r="F132" s="228">
        <v>164869469.66833895</v>
      </c>
      <c r="G132" s="227">
        <v>1120.92</v>
      </c>
      <c r="H132" s="226">
        <v>134455474.92000002</v>
      </c>
      <c r="I132" s="226">
        <v>30413994.748338938</v>
      </c>
      <c r="J132" s="319">
        <v>3670262.3484587474</v>
      </c>
      <c r="K132" s="228">
        <v>-22796643.306234486</v>
      </c>
      <c r="L132" s="228">
        <v>11287613.790563196</v>
      </c>
      <c r="M132" s="247">
        <v>19425626.374532029</v>
      </c>
      <c r="N132" s="247">
        <v>543771.45471425494</v>
      </c>
      <c r="O132" s="417">
        <v>31257011.619809479</v>
      </c>
      <c r="P132" s="228"/>
      <c r="Q132" s="328">
        <v>166866364.8214407</v>
      </c>
      <c r="R132" s="339">
        <f t="shared" si="3"/>
        <v>-135609353.20163122</v>
      </c>
      <c r="T132" s="423">
        <v>19827519.967674319</v>
      </c>
      <c r="U132" s="421">
        <v>16333273.374744894</v>
      </c>
      <c r="V132" s="421">
        <v>13334498.374744894</v>
      </c>
      <c r="W132" s="421">
        <v>10335723.374744894</v>
      </c>
      <c r="X132" s="422">
        <v>7336948.3747448949</v>
      </c>
    </row>
    <row r="133" spans="1:24" x14ac:dyDescent="0.25">
      <c r="A133" s="318">
        <v>399</v>
      </c>
      <c r="B133" s="140" t="s">
        <v>121</v>
      </c>
      <c r="C133" s="228">
        <v>8058</v>
      </c>
      <c r="D133" s="228">
        <v>12315965.799710002</v>
      </c>
      <c r="E133" s="228">
        <v>934427.13031813269</v>
      </c>
      <c r="F133" s="228">
        <v>13250392.930028135</v>
      </c>
      <c r="G133" s="227">
        <v>1120.92</v>
      </c>
      <c r="H133" s="226">
        <v>9032373.3600000013</v>
      </c>
      <c r="I133" s="226">
        <v>4218019.5700281337</v>
      </c>
      <c r="J133" s="319">
        <v>169972.46029946179</v>
      </c>
      <c r="K133" s="228">
        <v>-625025.30685751722</v>
      </c>
      <c r="L133" s="228">
        <v>3762966.7234700788</v>
      </c>
      <c r="M133" s="247">
        <v>2414825.3511604569</v>
      </c>
      <c r="N133" s="247">
        <v>36529.169261510673</v>
      </c>
      <c r="O133" s="417">
        <v>6214321.2438920466</v>
      </c>
      <c r="P133" s="228"/>
      <c r="Q133" s="328">
        <v>13227327.867027937</v>
      </c>
      <c r="R133" s="339">
        <f t="shared" si="3"/>
        <v>-7013006.6231358899</v>
      </c>
      <c r="T133" s="423">
        <v>-1173380.5564710442</v>
      </c>
      <c r="U133" s="421">
        <v>-1005215.0651106165</v>
      </c>
      <c r="V133" s="421">
        <v>-803765.0651106165</v>
      </c>
      <c r="W133" s="421">
        <v>-602315.0651106165</v>
      </c>
      <c r="X133" s="422">
        <v>-400865.06511061656</v>
      </c>
    </row>
    <row r="134" spans="1:24" x14ac:dyDescent="0.25">
      <c r="A134" s="318">
        <v>400</v>
      </c>
      <c r="B134" s="140" t="s">
        <v>122</v>
      </c>
      <c r="C134" s="228">
        <v>8647</v>
      </c>
      <c r="D134" s="228">
        <v>11320476.283430001</v>
      </c>
      <c r="E134" s="228">
        <v>1725996.6116435677</v>
      </c>
      <c r="F134" s="228">
        <v>13046472.895073568</v>
      </c>
      <c r="G134" s="227">
        <v>1120.92</v>
      </c>
      <c r="H134" s="226">
        <v>9692595.2400000002</v>
      </c>
      <c r="I134" s="226">
        <v>3353877.6550735682</v>
      </c>
      <c r="J134" s="319">
        <v>261019.45850079664</v>
      </c>
      <c r="K134" s="228">
        <v>-786817.06321200635</v>
      </c>
      <c r="L134" s="228">
        <v>2828080.0503623583</v>
      </c>
      <c r="M134" s="247">
        <v>2407224.7275841329</v>
      </c>
      <c r="N134" s="247">
        <v>39199.271109987931</v>
      </c>
      <c r="O134" s="417">
        <v>5274504.0490564788</v>
      </c>
      <c r="P134" s="228"/>
      <c r="Q134" s="328">
        <v>16731291.078330981</v>
      </c>
      <c r="R134" s="339">
        <f t="shared" si="3"/>
        <v>-11456787.029274501</v>
      </c>
      <c r="T134" s="423">
        <v>-218301.91712172778</v>
      </c>
      <c r="U134" s="421">
        <v>-37844.358944311753</v>
      </c>
      <c r="V134" s="421">
        <v>0</v>
      </c>
      <c r="W134" s="421">
        <v>0</v>
      </c>
      <c r="X134" s="422">
        <v>0</v>
      </c>
    </row>
    <row r="135" spans="1:24" x14ac:dyDescent="0.25">
      <c r="A135" s="318">
        <v>402</v>
      </c>
      <c r="B135" s="140" t="s">
        <v>123</v>
      </c>
      <c r="C135" s="228">
        <v>9617</v>
      </c>
      <c r="D135" s="228">
        <v>11794203.763870001</v>
      </c>
      <c r="E135" s="228">
        <v>1872842.4967564929</v>
      </c>
      <c r="F135" s="228">
        <v>13667046.260626493</v>
      </c>
      <c r="G135" s="227">
        <v>1120.92</v>
      </c>
      <c r="H135" s="226">
        <v>10779887.640000001</v>
      </c>
      <c r="I135" s="226">
        <v>2887158.6206264924</v>
      </c>
      <c r="J135" s="319">
        <v>473131.66802702623</v>
      </c>
      <c r="K135" s="228">
        <v>-995795.98714809923</v>
      </c>
      <c r="L135" s="228">
        <v>2364494.3015054194</v>
      </c>
      <c r="M135" s="247">
        <v>4498728.4553283174</v>
      </c>
      <c r="N135" s="247">
        <v>43596.552592200067</v>
      </c>
      <c r="O135" s="417">
        <v>6906819.309425937</v>
      </c>
      <c r="P135" s="228"/>
      <c r="Q135" s="328">
        <v>26561292.593426585</v>
      </c>
      <c r="R135" s="339">
        <f t="shared" si="3"/>
        <v>-19654473.28400065</v>
      </c>
      <c r="T135" s="423">
        <v>-656499.70607732504</v>
      </c>
      <c r="U135" s="421">
        <v>-455798.84601115069</v>
      </c>
      <c r="V135" s="421">
        <v>-215373.84601115069</v>
      </c>
      <c r="W135" s="421">
        <v>0</v>
      </c>
      <c r="X135" s="422">
        <v>0</v>
      </c>
    </row>
    <row r="136" spans="1:24" x14ac:dyDescent="0.25">
      <c r="A136" s="318">
        <v>403</v>
      </c>
      <c r="B136" s="140" t="s">
        <v>124</v>
      </c>
      <c r="C136" s="228">
        <v>3078</v>
      </c>
      <c r="D136" s="228">
        <v>3362202.1741499999</v>
      </c>
      <c r="E136" s="228">
        <v>659850.91465293441</v>
      </c>
      <c r="F136" s="228">
        <v>4022053.0888029342</v>
      </c>
      <c r="G136" s="227">
        <v>1120.92</v>
      </c>
      <c r="H136" s="226">
        <v>3450191.7600000002</v>
      </c>
      <c r="I136" s="226">
        <v>571861.32880293392</v>
      </c>
      <c r="J136" s="319">
        <v>232560.38165376999</v>
      </c>
      <c r="K136" s="228">
        <v>-248513.71588515645</v>
      </c>
      <c r="L136" s="228">
        <v>555907.99457154749</v>
      </c>
      <c r="M136" s="247">
        <v>1289107.7879758619</v>
      </c>
      <c r="N136" s="247">
        <v>13953.435466236018</v>
      </c>
      <c r="O136" s="417">
        <v>1858969.2180136454</v>
      </c>
      <c r="P136" s="228"/>
      <c r="Q136" s="328">
        <v>9750761.2240772042</v>
      </c>
      <c r="R136" s="339">
        <f t="shared" si="3"/>
        <v>-7891792.0060635591</v>
      </c>
      <c r="T136" s="423">
        <v>427510.05139126972</v>
      </c>
      <c r="U136" s="421">
        <v>337846.01346714422</v>
      </c>
      <c r="V136" s="421">
        <v>260896.01346714419</v>
      </c>
      <c r="W136" s="421">
        <v>183946.01346714419</v>
      </c>
      <c r="X136" s="422">
        <v>106996.01346714421</v>
      </c>
    </row>
    <row r="137" spans="1:24" x14ac:dyDescent="0.25">
      <c r="A137" s="318">
        <v>405</v>
      </c>
      <c r="B137" s="140" t="s">
        <v>125</v>
      </c>
      <c r="C137" s="228">
        <v>72699</v>
      </c>
      <c r="D137" s="228">
        <v>80861397.740040004</v>
      </c>
      <c r="E137" s="228">
        <v>15779938.49455758</v>
      </c>
      <c r="F137" s="228">
        <v>96641336.234597579</v>
      </c>
      <c r="G137" s="227">
        <v>1120.92</v>
      </c>
      <c r="H137" s="226">
        <v>81489763.079999998</v>
      </c>
      <c r="I137" s="226">
        <v>15151573.15459758</v>
      </c>
      <c r="J137" s="319">
        <v>2307780.8927810886</v>
      </c>
      <c r="K137" s="228">
        <v>-10484447.767245775</v>
      </c>
      <c r="L137" s="228">
        <v>6974906.2801328953</v>
      </c>
      <c r="M137" s="247">
        <v>8395097.3180733118</v>
      </c>
      <c r="N137" s="247">
        <v>329564.91389210278</v>
      </c>
      <c r="O137" s="417">
        <v>15699568.512098311</v>
      </c>
      <c r="P137" s="228"/>
      <c r="Q137" s="328">
        <v>95840620.754780695</v>
      </c>
      <c r="R137" s="339">
        <f t="shared" si="3"/>
        <v>-80141052.242682382</v>
      </c>
      <c r="T137" s="423">
        <v>2260994.0409273701</v>
      </c>
      <c r="U137" s="421">
        <v>143227.3440313329</v>
      </c>
      <c r="V137" s="421">
        <v>0</v>
      </c>
      <c r="W137" s="421">
        <v>0</v>
      </c>
      <c r="X137" s="422">
        <v>0</v>
      </c>
    </row>
    <row r="138" spans="1:24" x14ac:dyDescent="0.25">
      <c r="A138" s="318">
        <v>407</v>
      </c>
      <c r="B138" s="140" t="s">
        <v>126</v>
      </c>
      <c r="C138" s="228">
        <v>2665</v>
      </c>
      <c r="D138" s="228">
        <v>3110162.6297200001</v>
      </c>
      <c r="E138" s="228">
        <v>888955.65671570797</v>
      </c>
      <c r="F138" s="228">
        <v>3999118.2864357079</v>
      </c>
      <c r="G138" s="227">
        <v>1120.92</v>
      </c>
      <c r="H138" s="226">
        <v>2987251.8000000003</v>
      </c>
      <c r="I138" s="226">
        <v>1011866.4864357077</v>
      </c>
      <c r="J138" s="319">
        <v>86935.702394896012</v>
      </c>
      <c r="K138" s="228">
        <v>-281686.04542391084</v>
      </c>
      <c r="L138" s="228">
        <v>817116.14340669278</v>
      </c>
      <c r="M138" s="247">
        <v>1020200.6262127366</v>
      </c>
      <c r="N138" s="247">
        <v>12081.190876386936</v>
      </c>
      <c r="O138" s="417">
        <v>1849397.9604958163</v>
      </c>
      <c r="P138" s="228"/>
      <c r="Q138" s="328">
        <v>6612673.5180218779</v>
      </c>
      <c r="R138" s="339">
        <f t="shared" si="3"/>
        <v>-4763275.5575260613</v>
      </c>
      <c r="T138" s="423">
        <v>99565.931158822001</v>
      </c>
      <c r="U138" s="421">
        <v>21932.837894431337</v>
      </c>
      <c r="V138" s="421">
        <v>0</v>
      </c>
      <c r="W138" s="421">
        <v>0</v>
      </c>
      <c r="X138" s="422">
        <v>0</v>
      </c>
    </row>
    <row r="139" spans="1:24" x14ac:dyDescent="0.25">
      <c r="A139" s="318">
        <v>408</v>
      </c>
      <c r="B139" s="140" t="s">
        <v>127</v>
      </c>
      <c r="C139" s="228">
        <v>14427</v>
      </c>
      <c r="D139" s="228">
        <v>21115043.32841</v>
      </c>
      <c r="E139" s="228">
        <v>1989878.8201194322</v>
      </c>
      <c r="F139" s="228">
        <v>23104922.148529433</v>
      </c>
      <c r="G139" s="227">
        <v>1120.92</v>
      </c>
      <c r="H139" s="226">
        <v>16171512.840000002</v>
      </c>
      <c r="I139" s="226">
        <v>6933409.308529431</v>
      </c>
      <c r="J139" s="319">
        <v>364995.82494667236</v>
      </c>
      <c r="K139" s="228">
        <v>-1531036.5353594522</v>
      </c>
      <c r="L139" s="228">
        <v>5767368.5981166512</v>
      </c>
      <c r="M139" s="247">
        <v>5359764.5260537751</v>
      </c>
      <c r="N139" s="247">
        <v>65401.628808117952</v>
      </c>
      <c r="O139" s="417">
        <v>11192534.752978545</v>
      </c>
      <c r="P139" s="228"/>
      <c r="Q139" s="328">
        <v>32300071.405453473</v>
      </c>
      <c r="R139" s="339">
        <f t="shared" si="3"/>
        <v>-21107536.652474929</v>
      </c>
      <c r="T139" s="423">
        <v>660648.94234199857</v>
      </c>
      <c r="U139" s="421">
        <v>240381.53651634586</v>
      </c>
      <c r="V139" s="421">
        <v>0</v>
      </c>
      <c r="W139" s="421">
        <v>0</v>
      </c>
      <c r="X139" s="422">
        <v>0</v>
      </c>
    </row>
    <row r="140" spans="1:24" x14ac:dyDescent="0.25">
      <c r="A140" s="318">
        <v>410</v>
      </c>
      <c r="B140" s="140" t="s">
        <v>128</v>
      </c>
      <c r="C140" s="228">
        <v>18927</v>
      </c>
      <c r="D140" s="228">
        <v>32969690.203790002</v>
      </c>
      <c r="E140" s="228">
        <v>2321885.0599095384</v>
      </c>
      <c r="F140" s="228">
        <v>35291575.263699539</v>
      </c>
      <c r="G140" s="227">
        <v>1120.92</v>
      </c>
      <c r="H140" s="226">
        <v>21215652.84</v>
      </c>
      <c r="I140" s="226">
        <v>14075922.423699539</v>
      </c>
      <c r="J140" s="319">
        <v>493329.04421407339</v>
      </c>
      <c r="K140" s="228">
        <v>-2373377.4537436999</v>
      </c>
      <c r="L140" s="228">
        <v>12195874.014169913</v>
      </c>
      <c r="M140" s="247">
        <v>6509886.9301250633</v>
      </c>
      <c r="N140" s="247">
        <v>85801.388261679385</v>
      </c>
      <c r="O140" s="417">
        <v>18791562.332556654</v>
      </c>
      <c r="P140" s="228"/>
      <c r="Q140" s="328">
        <v>35867535.945777744</v>
      </c>
      <c r="R140" s="339">
        <f t="shared" si="3"/>
        <v>-17075973.61322109</v>
      </c>
      <c r="T140" s="423">
        <v>-289848.02799391502</v>
      </c>
      <c r="U140" s="421">
        <v>0</v>
      </c>
      <c r="V140" s="421">
        <v>0</v>
      </c>
      <c r="W140" s="421">
        <v>0</v>
      </c>
      <c r="X140" s="422">
        <v>0</v>
      </c>
    </row>
    <row r="141" spans="1:24" x14ac:dyDescent="0.25">
      <c r="A141" s="318">
        <v>416</v>
      </c>
      <c r="B141" s="140" t="s">
        <v>129</v>
      </c>
      <c r="C141" s="228">
        <v>3043</v>
      </c>
      <c r="D141" s="228">
        <v>4182282.5983700003</v>
      </c>
      <c r="E141" s="228">
        <v>475182.47186688555</v>
      </c>
      <c r="F141" s="228">
        <v>4657465.0702368859</v>
      </c>
      <c r="G141" s="227">
        <v>1120.92</v>
      </c>
      <c r="H141" s="226">
        <v>3410959.56</v>
      </c>
      <c r="I141" s="226">
        <v>1246505.5102368859</v>
      </c>
      <c r="J141" s="319">
        <v>68220.58033372926</v>
      </c>
      <c r="K141" s="228">
        <v>-360278.8778619307</v>
      </c>
      <c r="L141" s="228">
        <v>954447.21270868438</v>
      </c>
      <c r="M141" s="247">
        <v>1099638.1071739616</v>
      </c>
      <c r="N141" s="247">
        <v>13794.770670486098</v>
      </c>
      <c r="O141" s="417">
        <v>2067880.0905531321</v>
      </c>
      <c r="P141" s="228"/>
      <c r="Q141" s="328">
        <v>5942714.7258823579</v>
      </c>
      <c r="R141" s="339">
        <f t="shared" si="3"/>
        <v>-3874834.635329226</v>
      </c>
      <c r="T141" s="423">
        <v>-156050.26079507155</v>
      </c>
      <c r="U141" s="421">
        <v>-92544.727137863621</v>
      </c>
      <c r="V141" s="421">
        <v>-16469.727137863614</v>
      </c>
      <c r="W141" s="421">
        <v>0</v>
      </c>
      <c r="X141" s="422">
        <v>0</v>
      </c>
    </row>
    <row r="142" spans="1:24" x14ac:dyDescent="0.25">
      <c r="A142" s="318">
        <v>418</v>
      </c>
      <c r="B142" s="140" t="s">
        <v>130</v>
      </c>
      <c r="C142" s="228">
        <v>23206</v>
      </c>
      <c r="D142" s="228">
        <v>40721218.197700001</v>
      </c>
      <c r="E142" s="228">
        <v>2229506.5030534239</v>
      </c>
      <c r="F142" s="228">
        <v>42950724.700753428</v>
      </c>
      <c r="G142" s="227">
        <v>1120.92</v>
      </c>
      <c r="H142" s="226">
        <v>26012069.520000003</v>
      </c>
      <c r="I142" s="226">
        <v>16938655.180753425</v>
      </c>
      <c r="J142" s="319">
        <v>649169.23978979641</v>
      </c>
      <c r="K142" s="228">
        <v>-2850216.9941639123</v>
      </c>
      <c r="L142" s="228">
        <v>14737607.426379308</v>
      </c>
      <c r="M142" s="247">
        <v>1572579.9169946297</v>
      </c>
      <c r="N142" s="247">
        <v>105199.29286207701</v>
      </c>
      <c r="O142" s="417">
        <v>16415386.636236014</v>
      </c>
      <c r="P142" s="228"/>
      <c r="Q142" s="328">
        <v>21083101.528610032</v>
      </c>
      <c r="R142" s="339">
        <f t="shared" si="3"/>
        <v>-4667714.8923740182</v>
      </c>
      <c r="T142" s="423">
        <v>-234087.54522256798</v>
      </c>
      <c r="U142" s="421">
        <v>0</v>
      </c>
      <c r="V142" s="421">
        <v>0</v>
      </c>
      <c r="W142" s="421">
        <v>0</v>
      </c>
      <c r="X142" s="422">
        <v>0</v>
      </c>
    </row>
    <row r="143" spans="1:24" x14ac:dyDescent="0.25">
      <c r="A143" s="318">
        <v>420</v>
      </c>
      <c r="B143" s="140" t="s">
        <v>131</v>
      </c>
      <c r="C143" s="228">
        <v>9650</v>
      </c>
      <c r="D143" s="228">
        <v>10436569.61888</v>
      </c>
      <c r="E143" s="228">
        <v>1778443.8484108152</v>
      </c>
      <c r="F143" s="228">
        <v>12215013.467290815</v>
      </c>
      <c r="G143" s="227">
        <v>1120.92</v>
      </c>
      <c r="H143" s="226">
        <v>10816878</v>
      </c>
      <c r="I143" s="226">
        <v>1398135.467290815</v>
      </c>
      <c r="J143" s="319">
        <v>241305.85748281848</v>
      </c>
      <c r="K143" s="228">
        <v>-1052636.3570176712</v>
      </c>
      <c r="L143" s="228">
        <v>586804.96775596216</v>
      </c>
      <c r="M143" s="247">
        <v>2510960.3882016037</v>
      </c>
      <c r="N143" s="247">
        <v>43746.150828192847</v>
      </c>
      <c r="O143" s="417">
        <v>3141511.5067857588</v>
      </c>
      <c r="P143" s="228"/>
      <c r="Q143" s="328">
        <v>22208422.283463314</v>
      </c>
      <c r="R143" s="339">
        <f t="shared" si="3"/>
        <v>-19066910.776677556</v>
      </c>
      <c r="T143" s="423">
        <v>-197950.50980627953</v>
      </c>
      <c r="U143" s="421">
        <v>0</v>
      </c>
      <c r="V143" s="421">
        <v>0</v>
      </c>
      <c r="W143" s="421">
        <v>0</v>
      </c>
      <c r="X143" s="422">
        <v>0</v>
      </c>
    </row>
    <row r="144" spans="1:24" x14ac:dyDescent="0.25">
      <c r="A144" s="318">
        <v>421</v>
      </c>
      <c r="B144" s="140" t="s">
        <v>132</v>
      </c>
      <c r="C144" s="228">
        <v>737</v>
      </c>
      <c r="D144" s="228">
        <v>819815.52032000013</v>
      </c>
      <c r="E144" s="228">
        <v>374345.50053731253</v>
      </c>
      <c r="F144" s="228">
        <v>1194161.0208573127</v>
      </c>
      <c r="G144" s="227">
        <v>1120.92</v>
      </c>
      <c r="H144" s="226">
        <v>826118.04</v>
      </c>
      <c r="I144" s="226">
        <v>368042.98085731268</v>
      </c>
      <c r="J144" s="319">
        <v>210097.48222811343</v>
      </c>
      <c r="K144" s="228">
        <v>-52111.390226312265</v>
      </c>
      <c r="L144" s="228">
        <v>526029.07285911392</v>
      </c>
      <c r="M144" s="247">
        <v>266146.73207360908</v>
      </c>
      <c r="N144" s="247">
        <v>3341.0272705055054</v>
      </c>
      <c r="O144" s="417">
        <v>795516.83220322861</v>
      </c>
      <c r="P144" s="228"/>
      <c r="Q144" s="328">
        <v>2706963.9610726656</v>
      </c>
      <c r="R144" s="339">
        <f t="shared" si="3"/>
        <v>-1911447.1288694371</v>
      </c>
      <c r="T144" s="423">
        <v>-193771.20655136413</v>
      </c>
      <c r="U144" s="421">
        <v>-178390.47099258588</v>
      </c>
      <c r="V144" s="421">
        <v>-159965.47099258588</v>
      </c>
      <c r="W144" s="421">
        <v>-141540.47099258588</v>
      </c>
      <c r="X144" s="422">
        <v>-123115.47099258588</v>
      </c>
    </row>
    <row r="145" spans="1:24" x14ac:dyDescent="0.25">
      <c r="A145" s="318">
        <v>422</v>
      </c>
      <c r="B145" s="140" t="s">
        <v>133</v>
      </c>
      <c r="C145" s="228">
        <v>11098</v>
      </c>
      <c r="D145" s="228">
        <v>9356646.6929299999</v>
      </c>
      <c r="E145" s="228">
        <v>4304772.8593605012</v>
      </c>
      <c r="F145" s="228">
        <v>13661419.552290501</v>
      </c>
      <c r="G145" s="227">
        <v>1120.92</v>
      </c>
      <c r="H145" s="226">
        <v>12439970.16</v>
      </c>
      <c r="I145" s="226">
        <v>1221449.3922905009</v>
      </c>
      <c r="J145" s="319">
        <v>1382638.5026084022</v>
      </c>
      <c r="K145" s="228">
        <v>-1165930.7687819127</v>
      </c>
      <c r="L145" s="228">
        <v>1438157.1261169903</v>
      </c>
      <c r="M145" s="247">
        <v>2970525.1917446251</v>
      </c>
      <c r="N145" s="247">
        <v>50310.340092361061</v>
      </c>
      <c r="O145" s="417">
        <v>4458992.6579539767</v>
      </c>
      <c r="P145" s="228"/>
      <c r="Q145" s="328">
        <v>33328032.399623014</v>
      </c>
      <c r="R145" s="339">
        <f t="shared" ref="R145:R208" si="4">O145-Q145</f>
        <v>-28869039.741669036</v>
      </c>
      <c r="T145" s="423">
        <v>1240589.1041709897</v>
      </c>
      <c r="U145" s="421">
        <v>917297.52103845391</v>
      </c>
      <c r="V145" s="421">
        <v>639847.52103845391</v>
      </c>
      <c r="W145" s="421">
        <v>362397.52103845391</v>
      </c>
      <c r="X145" s="422">
        <v>84947.52103845391</v>
      </c>
    </row>
    <row r="146" spans="1:24" x14ac:dyDescent="0.25">
      <c r="A146" s="320">
        <v>423</v>
      </c>
      <c r="B146" s="140" t="s">
        <v>134</v>
      </c>
      <c r="C146" s="228">
        <v>19831</v>
      </c>
      <c r="D146" s="228">
        <v>30873001.20098</v>
      </c>
      <c r="E146" s="228">
        <v>2099232.2983703315</v>
      </c>
      <c r="F146" s="228">
        <v>32972233.499350332</v>
      </c>
      <c r="G146" s="227">
        <v>1120.92</v>
      </c>
      <c r="H146" s="226">
        <v>22228964.520000003</v>
      </c>
      <c r="I146" s="226">
        <v>10743268.979350328</v>
      </c>
      <c r="J146" s="319">
        <v>548178.71759749879</v>
      </c>
      <c r="K146" s="228">
        <v>-1902682.7728007135</v>
      </c>
      <c r="L146" s="228">
        <v>9388764.9241471142</v>
      </c>
      <c r="M146" s="247">
        <v>1562878.1943889656</v>
      </c>
      <c r="N146" s="247">
        <v>89899.473271905939</v>
      </c>
      <c r="O146" s="417">
        <v>11041542.591807986</v>
      </c>
      <c r="P146" s="228"/>
      <c r="Q146" s="328">
        <v>17281925.714890227</v>
      </c>
      <c r="R146" s="339">
        <f t="shared" si="4"/>
        <v>-6240383.123082241</v>
      </c>
      <c r="T146" s="423">
        <v>-527187.3513932788</v>
      </c>
      <c r="U146" s="421">
        <v>-113326.60937681787</v>
      </c>
      <c r="V146" s="421">
        <v>0</v>
      </c>
      <c r="W146" s="421">
        <v>0</v>
      </c>
      <c r="X146" s="422">
        <v>0</v>
      </c>
    </row>
    <row r="147" spans="1:24" x14ac:dyDescent="0.25">
      <c r="A147" s="318">
        <v>425</v>
      </c>
      <c r="B147" s="140" t="s">
        <v>135</v>
      </c>
      <c r="C147" s="228">
        <v>10161</v>
      </c>
      <c r="D147" s="228">
        <v>25360174.252350003</v>
      </c>
      <c r="E147" s="228">
        <v>1096290.2283746107</v>
      </c>
      <c r="F147" s="228">
        <v>26456464.480724614</v>
      </c>
      <c r="G147" s="227">
        <v>1120.92</v>
      </c>
      <c r="H147" s="226">
        <v>11389668.120000001</v>
      </c>
      <c r="I147" s="226">
        <v>15066796.360724613</v>
      </c>
      <c r="J147" s="319">
        <v>270180.37445232389</v>
      </c>
      <c r="K147" s="228">
        <v>-798230.88668454206</v>
      </c>
      <c r="L147" s="228">
        <v>14538745.848492395</v>
      </c>
      <c r="M147" s="247">
        <v>4538922.663445075</v>
      </c>
      <c r="N147" s="247">
        <v>46062.656846141712</v>
      </c>
      <c r="O147" s="417">
        <v>19123731.168783613</v>
      </c>
      <c r="P147" s="228"/>
      <c r="Q147" s="328">
        <v>22565184.486192603</v>
      </c>
      <c r="R147" s="339">
        <f t="shared" si="4"/>
        <v>-3441453.3174089901</v>
      </c>
      <c r="T147" s="423">
        <v>-1554763.6640300776</v>
      </c>
      <c r="U147" s="421">
        <v>-1342709.8593994863</v>
      </c>
      <c r="V147" s="421">
        <v>-1088684.8593994863</v>
      </c>
      <c r="W147" s="421">
        <v>-834659.85939948622</v>
      </c>
      <c r="X147" s="422">
        <v>-580634.85939948622</v>
      </c>
    </row>
    <row r="148" spans="1:24" x14ac:dyDescent="0.25">
      <c r="A148" s="318">
        <v>426</v>
      </c>
      <c r="B148" s="140" t="s">
        <v>136</v>
      </c>
      <c r="C148" s="228">
        <v>12145</v>
      </c>
      <c r="D148" s="228">
        <v>17178808.980220001</v>
      </c>
      <c r="E148" s="228">
        <v>1906007.9998707557</v>
      </c>
      <c r="F148" s="228">
        <v>19084816.980090756</v>
      </c>
      <c r="G148" s="227">
        <v>1120.92</v>
      </c>
      <c r="H148" s="226">
        <v>13613573.4</v>
      </c>
      <c r="I148" s="226">
        <v>5471243.5800907556</v>
      </c>
      <c r="J148" s="319">
        <v>312388.42255361448</v>
      </c>
      <c r="K148" s="228">
        <v>-1358736.1769022872</v>
      </c>
      <c r="L148" s="228">
        <v>4424895.8257420827</v>
      </c>
      <c r="M148" s="247">
        <v>5040836.36287475</v>
      </c>
      <c r="N148" s="247">
        <v>55056.684125223022</v>
      </c>
      <c r="O148" s="417">
        <v>9520788.872742055</v>
      </c>
      <c r="P148" s="228"/>
      <c r="Q148" s="328">
        <v>24601235.516776904</v>
      </c>
      <c r="R148" s="339">
        <f t="shared" si="4"/>
        <v>-15080446.644034849</v>
      </c>
      <c r="T148" s="423">
        <v>-556470.39893929521</v>
      </c>
      <c r="U148" s="421">
        <v>-303011.73766200634</v>
      </c>
      <c r="V148" s="421">
        <v>0</v>
      </c>
      <c r="W148" s="421">
        <v>0</v>
      </c>
      <c r="X148" s="422">
        <v>0</v>
      </c>
    </row>
    <row r="149" spans="1:24" x14ac:dyDescent="0.25">
      <c r="A149" s="318">
        <v>430</v>
      </c>
      <c r="B149" s="140" t="s">
        <v>137</v>
      </c>
      <c r="C149" s="228">
        <v>16032</v>
      </c>
      <c r="D149" s="228">
        <v>17957263.743760001</v>
      </c>
      <c r="E149" s="228">
        <v>2588599.8072540211</v>
      </c>
      <c r="F149" s="228">
        <v>20545863.551014021</v>
      </c>
      <c r="G149" s="227">
        <v>1120.92</v>
      </c>
      <c r="H149" s="226">
        <v>17970589.440000001</v>
      </c>
      <c r="I149" s="226">
        <v>2575274.1110140197</v>
      </c>
      <c r="J149" s="319">
        <v>447370.37316744606</v>
      </c>
      <c r="K149" s="228">
        <v>-1957796.6759192606</v>
      </c>
      <c r="L149" s="228">
        <v>1064847.808262205</v>
      </c>
      <c r="M149" s="247">
        <v>5505896.6566481749</v>
      </c>
      <c r="N149" s="247">
        <v>72677.543013221526</v>
      </c>
      <c r="O149" s="417">
        <v>6643422.0079236012</v>
      </c>
      <c r="P149" s="228"/>
      <c r="Q149" s="328">
        <v>35969933.437318355</v>
      </c>
      <c r="R149" s="339">
        <f t="shared" si="4"/>
        <v>-29326511.429394752</v>
      </c>
      <c r="T149" s="423">
        <v>-508902.29270022624</v>
      </c>
      <c r="U149" s="421">
        <v>-174324.33818417037</v>
      </c>
      <c r="V149" s="421">
        <v>0</v>
      </c>
      <c r="W149" s="421">
        <v>0</v>
      </c>
      <c r="X149" s="422">
        <v>0</v>
      </c>
    </row>
    <row r="150" spans="1:24" x14ac:dyDescent="0.25">
      <c r="A150" s="318">
        <v>433</v>
      </c>
      <c r="B150" s="140" t="s">
        <v>138</v>
      </c>
      <c r="C150" s="228">
        <v>7861</v>
      </c>
      <c r="D150" s="228">
        <v>11112461.41</v>
      </c>
      <c r="E150" s="228">
        <v>1081647.9951006291</v>
      </c>
      <c r="F150" s="228">
        <v>12194109.405100629</v>
      </c>
      <c r="G150" s="227">
        <v>1120.92</v>
      </c>
      <c r="H150" s="226">
        <v>8811552.120000001</v>
      </c>
      <c r="I150" s="226">
        <v>3382557.2851006277</v>
      </c>
      <c r="J150" s="319">
        <v>180489.89446193518</v>
      </c>
      <c r="K150" s="228">
        <v>-827822.0303780681</v>
      </c>
      <c r="L150" s="228">
        <v>2735225.1491844952</v>
      </c>
      <c r="M150" s="247">
        <v>2241331.1445629974</v>
      </c>
      <c r="N150" s="247">
        <v>35636.113125432537</v>
      </c>
      <c r="O150" s="417">
        <v>5012192.4068729244</v>
      </c>
      <c r="P150" s="228"/>
      <c r="Q150" s="328">
        <v>13663840.863988379</v>
      </c>
      <c r="R150" s="339">
        <f t="shared" si="4"/>
        <v>-8651648.4571154546</v>
      </c>
      <c r="T150" s="423">
        <v>-73904.994535032674</v>
      </c>
      <c r="U150" s="421">
        <v>0</v>
      </c>
      <c r="V150" s="421">
        <v>0</v>
      </c>
      <c r="W150" s="421">
        <v>0</v>
      </c>
      <c r="X150" s="422">
        <v>0</v>
      </c>
    </row>
    <row r="151" spans="1:24" x14ac:dyDescent="0.25">
      <c r="A151" s="318">
        <v>434</v>
      </c>
      <c r="B151" s="140" t="s">
        <v>139</v>
      </c>
      <c r="C151" s="228">
        <v>14891</v>
      </c>
      <c r="D151" s="228">
        <v>16374327.85197</v>
      </c>
      <c r="E151" s="228">
        <v>4690653.2428634381</v>
      </c>
      <c r="F151" s="228">
        <v>21064981.094833437</v>
      </c>
      <c r="G151" s="227">
        <v>1120.92</v>
      </c>
      <c r="H151" s="226">
        <v>16691619.720000001</v>
      </c>
      <c r="I151" s="226">
        <v>4373361.3748334367</v>
      </c>
      <c r="J151" s="319">
        <v>374321.13570321631</v>
      </c>
      <c r="K151" s="228">
        <v>-1951433.0643778653</v>
      </c>
      <c r="L151" s="228">
        <v>2796249.4461587877</v>
      </c>
      <c r="M151" s="247">
        <v>368230.94696196093</v>
      </c>
      <c r="N151" s="247">
        <v>67505.070671774069</v>
      </c>
      <c r="O151" s="417">
        <v>3231985.4637925224</v>
      </c>
      <c r="P151" s="228"/>
      <c r="Q151" s="328">
        <v>21927088.276438206</v>
      </c>
      <c r="R151" s="339">
        <f t="shared" si="4"/>
        <v>-18695102.812645685</v>
      </c>
      <c r="T151" s="423">
        <v>2194355.4723419952</v>
      </c>
      <c r="U151" s="421">
        <v>1760571.4604095218</v>
      </c>
      <c r="V151" s="421">
        <v>1388296.4604095218</v>
      </c>
      <c r="W151" s="421">
        <v>1016021.4604095218</v>
      </c>
      <c r="X151" s="422">
        <v>643746.46040952182</v>
      </c>
    </row>
    <row r="152" spans="1:24" x14ac:dyDescent="0.25">
      <c r="A152" s="318">
        <v>435</v>
      </c>
      <c r="B152" s="140" t="s">
        <v>140</v>
      </c>
      <c r="C152" s="228">
        <v>707</v>
      </c>
      <c r="D152" s="228">
        <v>543185.58314999996</v>
      </c>
      <c r="E152" s="228">
        <v>292594.47294982272</v>
      </c>
      <c r="F152" s="228">
        <v>835780.05609982274</v>
      </c>
      <c r="G152" s="227">
        <v>1120.92</v>
      </c>
      <c r="H152" s="226">
        <v>792490.44000000006</v>
      </c>
      <c r="I152" s="226">
        <v>43289.616099822684</v>
      </c>
      <c r="J152" s="319">
        <v>98215.011774175553</v>
      </c>
      <c r="K152" s="228">
        <v>-57604.398766699254</v>
      </c>
      <c r="L152" s="228">
        <v>83900.229107299005</v>
      </c>
      <c r="M152" s="247">
        <v>134377.8431229206</v>
      </c>
      <c r="N152" s="247">
        <v>3205.0288741484292</v>
      </c>
      <c r="O152" s="417">
        <v>221483.10110436805</v>
      </c>
      <c r="P152" s="228"/>
      <c r="Q152" s="328">
        <v>2524907.8938195505</v>
      </c>
      <c r="R152" s="339">
        <f t="shared" si="4"/>
        <v>-2303424.7927151825</v>
      </c>
      <c r="T152" s="423">
        <v>347549.63752370444</v>
      </c>
      <c r="U152" s="421">
        <v>326954.29158076853</v>
      </c>
      <c r="V152" s="421">
        <v>309279.29158076853</v>
      </c>
      <c r="W152" s="421">
        <v>291604.29158076853</v>
      </c>
      <c r="X152" s="422">
        <v>273929.29158076853</v>
      </c>
    </row>
    <row r="153" spans="1:24" x14ac:dyDescent="0.25">
      <c r="A153" s="318">
        <v>436</v>
      </c>
      <c r="B153" s="140" t="s">
        <v>141</v>
      </c>
      <c r="C153" s="228">
        <v>2052</v>
      </c>
      <c r="D153" s="228">
        <v>4542124.0795400003</v>
      </c>
      <c r="E153" s="228">
        <v>327308.13365993073</v>
      </c>
      <c r="F153" s="228">
        <v>4869432.2131999312</v>
      </c>
      <c r="G153" s="227">
        <v>1120.92</v>
      </c>
      <c r="H153" s="226">
        <v>2300127.8400000003</v>
      </c>
      <c r="I153" s="226">
        <v>2569304.3731999309</v>
      </c>
      <c r="J153" s="319">
        <v>47496.766056512693</v>
      </c>
      <c r="K153" s="228">
        <v>-170119.95183969539</v>
      </c>
      <c r="L153" s="228">
        <v>2446681.1874167481</v>
      </c>
      <c r="M153" s="247">
        <v>1186951.136909961</v>
      </c>
      <c r="N153" s="247">
        <v>9302.2903108240134</v>
      </c>
      <c r="O153" s="417">
        <v>3642934.6146375327</v>
      </c>
      <c r="P153" s="228"/>
      <c r="Q153" s="328">
        <v>5739819.6894999649</v>
      </c>
      <c r="R153" s="339">
        <f t="shared" si="4"/>
        <v>-2096885.0748624322</v>
      </c>
      <c r="T153" s="423">
        <v>-87587.384581879262</v>
      </c>
      <c r="U153" s="421">
        <v>-44763.409864629612</v>
      </c>
      <c r="V153" s="421">
        <v>0</v>
      </c>
      <c r="W153" s="421">
        <v>0</v>
      </c>
      <c r="X153" s="422">
        <v>0</v>
      </c>
    </row>
    <row r="154" spans="1:24" x14ac:dyDescent="0.25">
      <c r="A154" s="318">
        <v>440</v>
      </c>
      <c r="B154" s="140" t="s">
        <v>142</v>
      </c>
      <c r="C154" s="228">
        <v>5340</v>
      </c>
      <c r="D154" s="228">
        <v>11825198.82529</v>
      </c>
      <c r="E154" s="228">
        <v>2160797.9145473982</v>
      </c>
      <c r="F154" s="228">
        <v>13985996.739837399</v>
      </c>
      <c r="G154" s="227">
        <v>1120.92</v>
      </c>
      <c r="H154" s="226">
        <v>5985712.8000000007</v>
      </c>
      <c r="I154" s="226">
        <v>8000283.939837398</v>
      </c>
      <c r="J154" s="319">
        <v>113027.37671291115</v>
      </c>
      <c r="K154" s="228">
        <v>-440319.55222010642</v>
      </c>
      <c r="L154" s="228">
        <v>7672991.7643302027</v>
      </c>
      <c r="M154" s="247">
        <v>2422311.2009172821</v>
      </c>
      <c r="N154" s="247">
        <v>24207.714551559566</v>
      </c>
      <c r="O154" s="417">
        <v>10119510.679799045</v>
      </c>
      <c r="P154" s="228"/>
      <c r="Q154" s="328">
        <v>13397635.918222401</v>
      </c>
      <c r="R154" s="339">
        <f t="shared" si="4"/>
        <v>-3278125.2384233568</v>
      </c>
      <c r="T154" s="423">
        <v>-702682.21190897608</v>
      </c>
      <c r="U154" s="421">
        <v>-591239.7046038527</v>
      </c>
      <c r="V154" s="421">
        <v>-457739.7046038527</v>
      </c>
      <c r="W154" s="421">
        <v>-324239.7046038527</v>
      </c>
      <c r="X154" s="422">
        <v>-190739.7046038527</v>
      </c>
    </row>
    <row r="155" spans="1:24" x14ac:dyDescent="0.25">
      <c r="A155" s="318">
        <v>441</v>
      </c>
      <c r="B155" s="140" t="s">
        <v>143</v>
      </c>
      <c r="C155" s="228">
        <v>4662</v>
      </c>
      <c r="D155" s="228">
        <v>4689261.1204000004</v>
      </c>
      <c r="E155" s="228">
        <v>1093492.6165916177</v>
      </c>
      <c r="F155" s="228">
        <v>5782753.7369916178</v>
      </c>
      <c r="G155" s="227">
        <v>1120.92</v>
      </c>
      <c r="H155" s="226">
        <v>5225729.04</v>
      </c>
      <c r="I155" s="226">
        <v>557024.69699161779</v>
      </c>
      <c r="J155" s="319">
        <v>308528.09544000571</v>
      </c>
      <c r="K155" s="228">
        <v>-498625.68187990383</v>
      </c>
      <c r="L155" s="228">
        <v>366927.11055171961</v>
      </c>
      <c r="M155" s="247">
        <v>875948.58964887459</v>
      </c>
      <c r="N155" s="247">
        <v>21134.150793889643</v>
      </c>
      <c r="O155" s="417">
        <v>1264009.8509944838</v>
      </c>
      <c r="P155" s="228"/>
      <c r="Q155" s="328">
        <v>10802647.156085061</v>
      </c>
      <c r="R155" s="339">
        <f t="shared" si="4"/>
        <v>-9538637.3050905764</v>
      </c>
      <c r="T155" s="423">
        <v>-44105.356064963351</v>
      </c>
      <c r="U155" s="421">
        <v>0</v>
      </c>
      <c r="V155" s="421">
        <v>0</v>
      </c>
      <c r="W155" s="421">
        <v>0</v>
      </c>
      <c r="X155" s="422">
        <v>0</v>
      </c>
    </row>
    <row r="156" spans="1:24" x14ac:dyDescent="0.25">
      <c r="A156" s="318">
        <v>444</v>
      </c>
      <c r="B156" s="140" t="s">
        <v>144</v>
      </c>
      <c r="C156" s="228">
        <v>46296</v>
      </c>
      <c r="D156" s="228">
        <v>60641710.359790012</v>
      </c>
      <c r="E156" s="228">
        <v>8489646.545626374</v>
      </c>
      <c r="F156" s="228">
        <v>69131356.905416384</v>
      </c>
      <c r="G156" s="227">
        <v>1120.92</v>
      </c>
      <c r="H156" s="226">
        <v>51894112.32</v>
      </c>
      <c r="I156" s="226">
        <v>17237244.585416384</v>
      </c>
      <c r="J156" s="319">
        <v>1255004.0801681869</v>
      </c>
      <c r="K156" s="228">
        <v>-6428948.7838926492</v>
      </c>
      <c r="L156" s="228">
        <v>12063299.881691922</v>
      </c>
      <c r="M156" s="247">
        <v>4673141.9303931165</v>
      </c>
      <c r="N156" s="247">
        <v>209872.72525824001</v>
      </c>
      <c r="O156" s="417">
        <v>16946314.537343279</v>
      </c>
      <c r="P156" s="228"/>
      <c r="Q156" s="328">
        <v>57234470.918162733</v>
      </c>
      <c r="R156" s="339">
        <f t="shared" si="4"/>
        <v>-40288156.380819455</v>
      </c>
      <c r="T156" s="423">
        <v>2326729.4919038056</v>
      </c>
      <c r="U156" s="421">
        <v>978098.46534912253</v>
      </c>
      <c r="V156" s="421">
        <v>0</v>
      </c>
      <c r="W156" s="421">
        <v>0</v>
      </c>
      <c r="X156" s="422">
        <v>0</v>
      </c>
    </row>
    <row r="157" spans="1:24" x14ac:dyDescent="0.25">
      <c r="A157" s="318">
        <v>445</v>
      </c>
      <c r="B157" s="140" t="s">
        <v>145</v>
      </c>
      <c r="C157" s="228">
        <v>15217</v>
      </c>
      <c r="D157" s="228">
        <v>19189975.23432</v>
      </c>
      <c r="E157" s="228">
        <v>9498435.8911686596</v>
      </c>
      <c r="F157" s="228">
        <v>28688411.125488661</v>
      </c>
      <c r="G157" s="227">
        <v>1120.92</v>
      </c>
      <c r="H157" s="226">
        <v>17057039.640000001</v>
      </c>
      <c r="I157" s="226">
        <v>11631371.485488661</v>
      </c>
      <c r="J157" s="319">
        <v>364937.39759493433</v>
      </c>
      <c r="K157" s="228">
        <v>-1495677.6786560402</v>
      </c>
      <c r="L157" s="228">
        <v>10500631.204427555</v>
      </c>
      <c r="M157" s="247">
        <v>-7751.0608239701869</v>
      </c>
      <c r="N157" s="247">
        <v>68982.91991218763</v>
      </c>
      <c r="O157" s="417">
        <v>10561863.063515773</v>
      </c>
      <c r="P157" s="228"/>
      <c r="Q157" s="328">
        <v>25355238.610750627</v>
      </c>
      <c r="R157" s="339">
        <f t="shared" si="4"/>
        <v>-14793375.547234854</v>
      </c>
      <c r="T157" s="423">
        <v>-869660.07671773259</v>
      </c>
      <c r="U157" s="421">
        <v>-552090.66966491193</v>
      </c>
      <c r="V157" s="421">
        <v>-171665.66966491195</v>
      </c>
      <c r="W157" s="421">
        <v>0</v>
      </c>
      <c r="X157" s="422">
        <v>0</v>
      </c>
    </row>
    <row r="158" spans="1:24" x14ac:dyDescent="0.25">
      <c r="A158" s="318">
        <v>475</v>
      </c>
      <c r="B158" s="140" t="s">
        <v>146</v>
      </c>
      <c r="C158" s="228">
        <v>5477</v>
      </c>
      <c r="D158" s="228">
        <v>6313895.101950001</v>
      </c>
      <c r="E158" s="228">
        <v>4047621.2384953555</v>
      </c>
      <c r="F158" s="228">
        <v>10361516.340445356</v>
      </c>
      <c r="G158" s="227">
        <v>1120.92</v>
      </c>
      <c r="H158" s="226">
        <v>6139278.8400000008</v>
      </c>
      <c r="I158" s="226">
        <v>4222237.5004453557</v>
      </c>
      <c r="J158" s="319">
        <v>161435.0179124276</v>
      </c>
      <c r="K158" s="228">
        <v>-430598.32250407286</v>
      </c>
      <c r="L158" s="228">
        <v>3953074.1958537106</v>
      </c>
      <c r="M158" s="247">
        <v>1564589.1659317287</v>
      </c>
      <c r="N158" s="247">
        <v>24828.773894923546</v>
      </c>
      <c r="O158" s="417">
        <v>5542492.1356803635</v>
      </c>
      <c r="P158" s="228"/>
      <c r="Q158" s="328">
        <v>13617368.809611872</v>
      </c>
      <c r="R158" s="339">
        <f t="shared" si="4"/>
        <v>-8074876.6739315083</v>
      </c>
      <c r="T158" s="423">
        <v>-815423.01277542289</v>
      </c>
      <c r="U158" s="421">
        <v>-701121.39994580473</v>
      </c>
      <c r="V158" s="421">
        <v>-564196.39994580473</v>
      </c>
      <c r="W158" s="421">
        <v>-427271.39994580479</v>
      </c>
      <c r="X158" s="422">
        <v>-290346.39994580479</v>
      </c>
    </row>
    <row r="159" spans="1:24" x14ac:dyDescent="0.25">
      <c r="A159" s="318">
        <v>480</v>
      </c>
      <c r="B159" s="140" t="s">
        <v>147</v>
      </c>
      <c r="C159" s="228">
        <v>2018</v>
      </c>
      <c r="D159" s="228">
        <v>2475524.5168399997</v>
      </c>
      <c r="E159" s="228">
        <v>350592.13486299058</v>
      </c>
      <c r="F159" s="228">
        <v>2826116.6517029903</v>
      </c>
      <c r="G159" s="227">
        <v>1120.92</v>
      </c>
      <c r="H159" s="226">
        <v>2262016.56</v>
      </c>
      <c r="I159" s="226">
        <v>564100.09170299023</v>
      </c>
      <c r="J159" s="319">
        <v>41549.950756412894</v>
      </c>
      <c r="K159" s="228">
        <v>-206229.8747013573</v>
      </c>
      <c r="L159" s="228">
        <v>399420.16775804583</v>
      </c>
      <c r="M159" s="247">
        <v>770239.24742477993</v>
      </c>
      <c r="N159" s="247">
        <v>9148.1587949526602</v>
      </c>
      <c r="O159" s="417">
        <v>1178807.5739777782</v>
      </c>
      <c r="P159" s="228"/>
      <c r="Q159" s="328">
        <v>3784588.8598716976</v>
      </c>
      <c r="R159" s="339">
        <f t="shared" si="4"/>
        <v>-2605781.2858939194</v>
      </c>
      <c r="T159" s="423">
        <v>26398.993284677606</v>
      </c>
      <c r="U159" s="421">
        <v>0</v>
      </c>
      <c r="V159" s="421">
        <v>0</v>
      </c>
      <c r="W159" s="421">
        <v>0</v>
      </c>
      <c r="X159" s="422">
        <v>0</v>
      </c>
    </row>
    <row r="160" spans="1:24" x14ac:dyDescent="0.25">
      <c r="A160" s="318">
        <v>481</v>
      </c>
      <c r="B160" s="140" t="s">
        <v>148</v>
      </c>
      <c r="C160" s="228">
        <v>9554</v>
      </c>
      <c r="D160" s="228">
        <v>15355306.102720002</v>
      </c>
      <c r="E160" s="228">
        <v>819496.00188099849</v>
      </c>
      <c r="F160" s="228">
        <v>16174802.104601</v>
      </c>
      <c r="G160" s="227">
        <v>1120.92</v>
      </c>
      <c r="H160" s="226">
        <v>10709269.680000002</v>
      </c>
      <c r="I160" s="226">
        <v>5465532.4246009979</v>
      </c>
      <c r="J160" s="319">
        <v>183051.09355979055</v>
      </c>
      <c r="K160" s="228">
        <v>-811773.96185684192</v>
      </c>
      <c r="L160" s="228">
        <v>4836809.5563039463</v>
      </c>
      <c r="M160" s="247">
        <v>773610.01343354315</v>
      </c>
      <c r="N160" s="247">
        <v>43310.955959850202</v>
      </c>
      <c r="O160" s="417">
        <v>5653730.5256973393</v>
      </c>
      <c r="P160" s="228"/>
      <c r="Q160" s="328">
        <v>7262355.0099853743</v>
      </c>
      <c r="R160" s="339">
        <f t="shared" si="4"/>
        <v>-1608624.484288035</v>
      </c>
      <c r="T160" s="423">
        <v>196106.3080827127</v>
      </c>
      <c r="U160" s="421">
        <v>0</v>
      </c>
      <c r="V160" s="421">
        <v>0</v>
      </c>
      <c r="W160" s="421">
        <v>0</v>
      </c>
      <c r="X160" s="422">
        <v>0</v>
      </c>
    </row>
    <row r="161" spans="1:24" x14ac:dyDescent="0.25">
      <c r="A161" s="318">
        <v>483</v>
      </c>
      <c r="B161" s="140" t="s">
        <v>149</v>
      </c>
      <c r="C161" s="228">
        <v>1104</v>
      </c>
      <c r="D161" s="228">
        <v>2003272.8040200002</v>
      </c>
      <c r="E161" s="228">
        <v>238160.26516782233</v>
      </c>
      <c r="F161" s="228">
        <v>2241433.0691878223</v>
      </c>
      <c r="G161" s="227">
        <v>1120.92</v>
      </c>
      <c r="H161" s="226">
        <v>1237495.6800000002</v>
      </c>
      <c r="I161" s="226">
        <v>1003937.3891878221</v>
      </c>
      <c r="J161" s="319">
        <v>48230.088963714486</v>
      </c>
      <c r="K161" s="228">
        <v>-104582.56454477907</v>
      </c>
      <c r="L161" s="228">
        <v>947584.91360675753</v>
      </c>
      <c r="M161" s="247">
        <v>855351.78309505736</v>
      </c>
      <c r="N161" s="247">
        <v>5004.7409859404042</v>
      </c>
      <c r="O161" s="417">
        <v>1807941.4376877553</v>
      </c>
      <c r="P161" s="228"/>
      <c r="Q161" s="328">
        <v>3796777.5679307096</v>
      </c>
      <c r="R161" s="339">
        <f t="shared" si="4"/>
        <v>-1988836.1302429542</v>
      </c>
      <c r="T161" s="423">
        <v>-604040.52694728377</v>
      </c>
      <c r="U161" s="421">
        <v>-581000.72768420214</v>
      </c>
      <c r="V161" s="421">
        <v>-553400.72768420214</v>
      </c>
      <c r="W161" s="421">
        <v>-525800.72768420214</v>
      </c>
      <c r="X161" s="422">
        <v>-498200.72768420208</v>
      </c>
    </row>
    <row r="162" spans="1:24" x14ac:dyDescent="0.25">
      <c r="A162" s="318">
        <v>484</v>
      </c>
      <c r="B162" s="140" t="s">
        <v>150</v>
      </c>
      <c r="C162" s="228">
        <v>3115</v>
      </c>
      <c r="D162" s="228">
        <v>3448506.7939500003</v>
      </c>
      <c r="E162" s="228">
        <v>680131.64179594303</v>
      </c>
      <c r="F162" s="228">
        <v>4128638.4357459433</v>
      </c>
      <c r="G162" s="227">
        <v>1120.92</v>
      </c>
      <c r="H162" s="226">
        <v>3491665.8000000003</v>
      </c>
      <c r="I162" s="226">
        <v>636972.63574594306</v>
      </c>
      <c r="J162" s="319">
        <v>232734.34930210057</v>
      </c>
      <c r="K162" s="228">
        <v>-195699.06482749563</v>
      </c>
      <c r="L162" s="228">
        <v>674007.92022054805</v>
      </c>
      <c r="M162" s="247">
        <v>1102622.6596776745</v>
      </c>
      <c r="N162" s="247">
        <v>14121.16682174308</v>
      </c>
      <c r="O162" s="417">
        <v>1790751.7467199657</v>
      </c>
      <c r="P162" s="228"/>
      <c r="Q162" s="328">
        <v>9593411.0355404615</v>
      </c>
      <c r="R162" s="339">
        <f t="shared" si="4"/>
        <v>-7802659.2888204958</v>
      </c>
      <c r="T162" s="423">
        <v>89752.844316705436</v>
      </c>
      <c r="U162" s="421">
        <v>0</v>
      </c>
      <c r="V162" s="421">
        <v>0</v>
      </c>
      <c r="W162" s="421">
        <v>0</v>
      </c>
      <c r="X162" s="422">
        <v>0</v>
      </c>
    </row>
    <row r="163" spans="1:24" x14ac:dyDescent="0.25">
      <c r="A163" s="318">
        <v>489</v>
      </c>
      <c r="B163" s="140" t="s">
        <v>151</v>
      </c>
      <c r="C163" s="228">
        <v>1940</v>
      </c>
      <c r="D163" s="228">
        <v>1685161.4415899999</v>
      </c>
      <c r="E163" s="228">
        <v>574700.01930514839</v>
      </c>
      <c r="F163" s="228">
        <v>2259861.4608951481</v>
      </c>
      <c r="G163" s="227">
        <v>1120.92</v>
      </c>
      <c r="H163" s="226">
        <v>2174584.8000000003</v>
      </c>
      <c r="I163" s="226">
        <v>85276.660895147827</v>
      </c>
      <c r="J163" s="319">
        <v>224376.25652219504</v>
      </c>
      <c r="K163" s="228">
        <v>-146893.1316677235</v>
      </c>
      <c r="L163" s="228">
        <v>162759.78574961939</v>
      </c>
      <c r="M163" s="247">
        <v>790549.80039803486</v>
      </c>
      <c r="N163" s="247">
        <v>8794.5629644242617</v>
      </c>
      <c r="O163" s="417">
        <v>962104.14911207848</v>
      </c>
      <c r="P163" s="228"/>
      <c r="Q163" s="328">
        <v>6887780.7582301162</v>
      </c>
      <c r="R163" s="339">
        <f t="shared" si="4"/>
        <v>-5925676.6091180379</v>
      </c>
      <c r="T163" s="423">
        <v>830075.57592527277</v>
      </c>
      <c r="U163" s="421">
        <v>773562.17970278952</v>
      </c>
      <c r="V163" s="421">
        <v>725062.17970278952</v>
      </c>
      <c r="W163" s="421">
        <v>676562.17970278952</v>
      </c>
      <c r="X163" s="422">
        <v>628062.17970278952</v>
      </c>
    </row>
    <row r="164" spans="1:24" x14ac:dyDescent="0.25">
      <c r="A164" s="318">
        <v>491</v>
      </c>
      <c r="B164" s="140" t="s">
        <v>152</v>
      </c>
      <c r="C164" s="228">
        <v>53818</v>
      </c>
      <c r="D164" s="228">
        <v>60609715.220720008</v>
      </c>
      <c r="E164" s="228">
        <v>9397418.1311351452</v>
      </c>
      <c r="F164" s="228">
        <v>70007133.351855159</v>
      </c>
      <c r="G164" s="227">
        <v>1120.92</v>
      </c>
      <c r="H164" s="226">
        <v>60325672.560000002</v>
      </c>
      <c r="I164" s="226">
        <v>9681460.7918551564</v>
      </c>
      <c r="J164" s="319">
        <v>1640667.033398747</v>
      </c>
      <c r="K164" s="228">
        <v>-7640003.3152939677</v>
      </c>
      <c r="L164" s="228">
        <v>3682124.5099599361</v>
      </c>
      <c r="M164" s="247">
        <v>10659173.916161956</v>
      </c>
      <c r="N164" s="247">
        <v>243972.05650483759</v>
      </c>
      <c r="O164" s="417">
        <v>14585270.482626731</v>
      </c>
      <c r="P164" s="228"/>
      <c r="Q164" s="328">
        <v>95590089.810531527</v>
      </c>
      <c r="R164" s="339">
        <f t="shared" si="4"/>
        <v>-81004819.327904791</v>
      </c>
      <c r="T164" s="423">
        <v>3688773.7035778426</v>
      </c>
      <c r="U164" s="421">
        <v>2121022.1788862944</v>
      </c>
      <c r="V164" s="421">
        <v>775572.17888629413</v>
      </c>
      <c r="W164" s="421">
        <v>0</v>
      </c>
      <c r="X164" s="422">
        <v>0</v>
      </c>
    </row>
    <row r="165" spans="1:24" x14ac:dyDescent="0.25">
      <c r="A165" s="318">
        <v>494</v>
      </c>
      <c r="B165" s="140" t="s">
        <v>153</v>
      </c>
      <c r="C165" s="228">
        <v>8980</v>
      </c>
      <c r="D165" s="228">
        <v>16893897.9692</v>
      </c>
      <c r="E165" s="228">
        <v>1349918.7666016654</v>
      </c>
      <c r="F165" s="228">
        <v>18243816.735801667</v>
      </c>
      <c r="G165" s="227">
        <v>1120.92</v>
      </c>
      <c r="H165" s="226">
        <v>10065861.600000001</v>
      </c>
      <c r="I165" s="226">
        <v>8177955.1358016655</v>
      </c>
      <c r="J165" s="319">
        <v>277342.99204684625</v>
      </c>
      <c r="K165" s="228">
        <v>-1005902.68227931</v>
      </c>
      <c r="L165" s="228">
        <v>7449395.4455692014</v>
      </c>
      <c r="M165" s="247">
        <v>4136253.4914025431</v>
      </c>
      <c r="N165" s="247">
        <v>40708.853309551479</v>
      </c>
      <c r="O165" s="417">
        <v>11626357.790281296</v>
      </c>
      <c r="P165" s="228"/>
      <c r="Q165" s="328">
        <v>23476780.290799402</v>
      </c>
      <c r="R165" s="339">
        <f t="shared" si="4"/>
        <v>-11850422.500518106</v>
      </c>
      <c r="T165" s="423">
        <v>-1512573.8632908412</v>
      </c>
      <c r="U165" s="421">
        <v>-1325166.8004443978</v>
      </c>
      <c r="V165" s="421">
        <v>-1100666.8004443978</v>
      </c>
      <c r="W165" s="421">
        <v>-876166.80044439796</v>
      </c>
      <c r="X165" s="422">
        <v>-651666.80044439796</v>
      </c>
    </row>
    <row r="166" spans="1:24" x14ac:dyDescent="0.25">
      <c r="A166" s="318">
        <v>495</v>
      </c>
      <c r="B166" s="140" t="s">
        <v>154</v>
      </c>
      <c r="C166" s="228">
        <v>1584</v>
      </c>
      <c r="D166" s="228">
        <v>1760215.8042300001</v>
      </c>
      <c r="E166" s="228">
        <v>614391.69929246383</v>
      </c>
      <c r="F166" s="228">
        <v>2374607.5035224641</v>
      </c>
      <c r="G166" s="227">
        <v>1120.92</v>
      </c>
      <c r="H166" s="226">
        <v>1775537.28</v>
      </c>
      <c r="I166" s="226">
        <v>599070.22352246405</v>
      </c>
      <c r="J166" s="319">
        <v>116557.58306390127</v>
      </c>
      <c r="K166" s="228">
        <v>-149409.67412466215</v>
      </c>
      <c r="L166" s="228">
        <v>566218.13246170315</v>
      </c>
      <c r="M166" s="247">
        <v>373990.13995055924</v>
      </c>
      <c r="N166" s="247">
        <v>7180.7153276536237</v>
      </c>
      <c r="O166" s="417">
        <v>947388.98773991596</v>
      </c>
      <c r="P166" s="228"/>
      <c r="Q166" s="328">
        <v>5092044.2925402485</v>
      </c>
      <c r="R166" s="339">
        <f t="shared" si="4"/>
        <v>-4144655.3048003325</v>
      </c>
      <c r="T166" s="423">
        <v>99204.756123144194</v>
      </c>
      <c r="U166" s="421">
        <v>53061.859413652688</v>
      </c>
      <c r="V166" s="421">
        <v>13461.859413652688</v>
      </c>
      <c r="W166" s="421">
        <v>0</v>
      </c>
      <c r="X166" s="422">
        <v>0</v>
      </c>
    </row>
    <row r="167" spans="1:24" x14ac:dyDescent="0.25">
      <c r="A167" s="318">
        <v>498</v>
      </c>
      <c r="B167" s="140" t="s">
        <v>155</v>
      </c>
      <c r="C167" s="228">
        <v>2299</v>
      </c>
      <c r="D167" s="228">
        <v>2755725.0524300002</v>
      </c>
      <c r="E167" s="228">
        <v>1598602.2123497918</v>
      </c>
      <c r="F167" s="228">
        <v>4354327.2647797922</v>
      </c>
      <c r="G167" s="227">
        <v>1120.92</v>
      </c>
      <c r="H167" s="226">
        <v>2576995.08</v>
      </c>
      <c r="I167" s="226">
        <v>1777332.1847797921</v>
      </c>
      <c r="J167" s="319">
        <v>756708.93235858483</v>
      </c>
      <c r="K167" s="228">
        <v>-207893.45150501261</v>
      </c>
      <c r="L167" s="228">
        <v>2326147.6656333641</v>
      </c>
      <c r="M167" s="247">
        <v>424956.06112064939</v>
      </c>
      <c r="N167" s="247">
        <v>10422.010440830607</v>
      </c>
      <c r="O167" s="417">
        <v>2761525.7371948441</v>
      </c>
      <c r="P167" s="228"/>
      <c r="Q167" s="328">
        <v>8186078.0278126188</v>
      </c>
      <c r="R167" s="339">
        <f t="shared" si="4"/>
        <v>-5424552.2906177752</v>
      </c>
      <c r="T167" s="423">
        <v>342396.49968288786</v>
      </c>
      <c r="U167" s="421">
        <v>275425.21209758427</v>
      </c>
      <c r="V167" s="421">
        <v>217950.21209758424</v>
      </c>
      <c r="W167" s="421">
        <v>160475.21209758424</v>
      </c>
      <c r="X167" s="422">
        <v>103000.21209758424</v>
      </c>
    </row>
    <row r="168" spans="1:24" x14ac:dyDescent="0.25">
      <c r="A168" s="318">
        <v>499</v>
      </c>
      <c r="B168" s="140" t="s">
        <v>156</v>
      </c>
      <c r="C168" s="228">
        <v>19444</v>
      </c>
      <c r="D168" s="228">
        <v>30064980.824710004</v>
      </c>
      <c r="E168" s="228">
        <v>6074369.5833351789</v>
      </c>
      <c r="F168" s="228">
        <v>36139350.40804518</v>
      </c>
      <c r="G168" s="227">
        <v>1120.92</v>
      </c>
      <c r="H168" s="226">
        <v>21795168.48</v>
      </c>
      <c r="I168" s="226">
        <v>14344181.92804518</v>
      </c>
      <c r="J168" s="319">
        <v>430247.78893301473</v>
      </c>
      <c r="K168" s="228">
        <v>-1681269.8927404888</v>
      </c>
      <c r="L168" s="228">
        <v>13093159.824237706</v>
      </c>
      <c r="M168" s="247">
        <v>3547111.3188297451</v>
      </c>
      <c r="N168" s="247">
        <v>88145.093958899655</v>
      </c>
      <c r="O168" s="417">
        <v>16728416.237026351</v>
      </c>
      <c r="P168" s="228"/>
      <c r="Q168" s="328">
        <v>30911705.736750819</v>
      </c>
      <c r="R168" s="339">
        <f t="shared" si="4"/>
        <v>-14183289.499724468</v>
      </c>
      <c r="T168" s="423">
        <v>49004.955649978787</v>
      </c>
      <c r="U168" s="421">
        <v>0</v>
      </c>
      <c r="V168" s="421">
        <v>0</v>
      </c>
      <c r="W168" s="421">
        <v>0</v>
      </c>
      <c r="X168" s="422">
        <v>0</v>
      </c>
    </row>
    <row r="169" spans="1:24" x14ac:dyDescent="0.25">
      <c r="A169" s="318">
        <v>500</v>
      </c>
      <c r="B169" s="140" t="s">
        <v>157</v>
      </c>
      <c r="C169" s="228">
        <v>10170</v>
      </c>
      <c r="D169" s="228">
        <v>17229353.009150002</v>
      </c>
      <c r="E169" s="228">
        <v>917511.54869613703</v>
      </c>
      <c r="F169" s="228">
        <v>18146864.55784614</v>
      </c>
      <c r="G169" s="227">
        <v>1120.92</v>
      </c>
      <c r="H169" s="226">
        <v>11399756.4</v>
      </c>
      <c r="I169" s="226">
        <v>6747108.1578461397</v>
      </c>
      <c r="J169" s="319">
        <v>248838.41591128125</v>
      </c>
      <c r="K169" s="228">
        <v>-1190426.9964090055</v>
      </c>
      <c r="L169" s="228">
        <v>5805519.5773484157</v>
      </c>
      <c r="M169" s="247">
        <v>913105.87013466761</v>
      </c>
      <c r="N169" s="247">
        <v>46103.456365048834</v>
      </c>
      <c r="O169" s="417">
        <v>6764728.9038481321</v>
      </c>
      <c r="P169" s="228"/>
      <c r="Q169" s="328">
        <v>10041082.022078291</v>
      </c>
      <c r="R169" s="339">
        <f t="shared" si="4"/>
        <v>-3276353.1182301585</v>
      </c>
      <c r="T169" s="423">
        <v>1082438.8181611169</v>
      </c>
      <c r="U169" s="421">
        <v>786180.44724222261</v>
      </c>
      <c r="V169" s="421">
        <v>531930.44724222261</v>
      </c>
      <c r="W169" s="421">
        <v>277680.44724222267</v>
      </c>
      <c r="X169" s="422">
        <v>23430.447242222646</v>
      </c>
    </row>
    <row r="170" spans="1:24" x14ac:dyDescent="0.25">
      <c r="A170" s="318">
        <v>503</v>
      </c>
      <c r="B170" s="140" t="s">
        <v>158</v>
      </c>
      <c r="C170" s="228">
        <v>7766</v>
      </c>
      <c r="D170" s="228">
        <v>9445857.1049100012</v>
      </c>
      <c r="E170" s="228">
        <v>1065222.4292963585</v>
      </c>
      <c r="F170" s="228">
        <v>10511079.534206361</v>
      </c>
      <c r="G170" s="227">
        <v>1120.92</v>
      </c>
      <c r="H170" s="226">
        <v>8705064.7200000007</v>
      </c>
      <c r="I170" s="226">
        <v>1806014.8142063599</v>
      </c>
      <c r="J170" s="319">
        <v>193913.88530371408</v>
      </c>
      <c r="K170" s="228">
        <v>-715827.9466430709</v>
      </c>
      <c r="L170" s="228">
        <v>1284100.752867003</v>
      </c>
      <c r="M170" s="247">
        <v>2581689.9071865673</v>
      </c>
      <c r="N170" s="247">
        <v>35205.45153696846</v>
      </c>
      <c r="O170" s="417">
        <v>3900996.1115905386</v>
      </c>
      <c r="P170" s="228"/>
      <c r="Q170" s="328">
        <v>13041085.209112111</v>
      </c>
      <c r="R170" s="339">
        <f t="shared" si="4"/>
        <v>-9140089.0975215733</v>
      </c>
      <c r="T170" s="423">
        <v>-1501608.5918393927</v>
      </c>
      <c r="U170" s="421">
        <v>-1339536.960428983</v>
      </c>
      <c r="V170" s="421">
        <v>-1145386.960428983</v>
      </c>
      <c r="W170" s="421">
        <v>-951236.96042898297</v>
      </c>
      <c r="X170" s="422">
        <v>-757086.96042898297</v>
      </c>
    </row>
    <row r="171" spans="1:24" x14ac:dyDescent="0.25">
      <c r="A171" s="318">
        <v>504</v>
      </c>
      <c r="B171" s="140" t="s">
        <v>159</v>
      </c>
      <c r="C171" s="228">
        <v>1922</v>
      </c>
      <c r="D171" s="228">
        <v>2413438.3185200002</v>
      </c>
      <c r="E171" s="228">
        <v>510493.4095738958</v>
      </c>
      <c r="F171" s="228">
        <v>2923931.7280938961</v>
      </c>
      <c r="G171" s="227">
        <v>1120.92</v>
      </c>
      <c r="H171" s="226">
        <v>2154408.2400000002</v>
      </c>
      <c r="I171" s="226">
        <v>769523.48809389584</v>
      </c>
      <c r="J171" s="319">
        <v>42379.725592037663</v>
      </c>
      <c r="K171" s="228">
        <v>-211749.73205725916</v>
      </c>
      <c r="L171" s="228">
        <v>600153.48162867432</v>
      </c>
      <c r="M171" s="247">
        <v>748641.6671581181</v>
      </c>
      <c r="N171" s="247">
        <v>8712.9639266100166</v>
      </c>
      <c r="O171" s="417">
        <v>1357508.1127134026</v>
      </c>
      <c r="P171" s="228"/>
      <c r="Q171" s="328">
        <v>4206192.2568717031</v>
      </c>
      <c r="R171" s="339">
        <f t="shared" si="4"/>
        <v>-2848684.1441583005</v>
      </c>
      <c r="T171" s="423">
        <v>28191.999744810946</v>
      </c>
      <c r="U171" s="421">
        <v>0</v>
      </c>
      <c r="V171" s="421">
        <v>0</v>
      </c>
      <c r="W171" s="421">
        <v>0</v>
      </c>
      <c r="X171" s="422">
        <v>0</v>
      </c>
    </row>
    <row r="172" spans="1:24" x14ac:dyDescent="0.25">
      <c r="A172" s="318">
        <v>505</v>
      </c>
      <c r="B172" s="140" t="s">
        <v>160</v>
      </c>
      <c r="C172" s="228">
        <v>20686</v>
      </c>
      <c r="D172" s="228">
        <v>32260912.392390002</v>
      </c>
      <c r="E172" s="228">
        <v>2635352.5005998104</v>
      </c>
      <c r="F172" s="228">
        <v>34896264.892989814</v>
      </c>
      <c r="G172" s="227">
        <v>1120.92</v>
      </c>
      <c r="H172" s="226">
        <v>23187351.120000001</v>
      </c>
      <c r="I172" s="226">
        <v>11708913.772989813</v>
      </c>
      <c r="J172" s="319">
        <v>451470.46947460028</v>
      </c>
      <c r="K172" s="228">
        <v>-2463595.8022658075</v>
      </c>
      <c r="L172" s="228">
        <v>9696788.4401986059</v>
      </c>
      <c r="M172" s="247">
        <v>3666931.4244714174</v>
      </c>
      <c r="N172" s="247">
        <v>93775.42756808261</v>
      </c>
      <c r="O172" s="417">
        <v>13457495.292238105</v>
      </c>
      <c r="P172" s="228"/>
      <c r="Q172" s="328">
        <v>26562206.272223383</v>
      </c>
      <c r="R172" s="339">
        <f t="shared" si="4"/>
        <v>-13104710.979985278</v>
      </c>
      <c r="T172" s="423">
        <v>-1305172.8032065278</v>
      </c>
      <c r="U172" s="421">
        <v>-873468.738391213</v>
      </c>
      <c r="V172" s="421">
        <v>-356318.73839121294</v>
      </c>
      <c r="W172" s="421">
        <v>0</v>
      </c>
      <c r="X172" s="422">
        <v>0</v>
      </c>
    </row>
    <row r="173" spans="1:24" x14ac:dyDescent="0.25">
      <c r="A173" s="318">
        <v>507</v>
      </c>
      <c r="B173" s="140" t="s">
        <v>161</v>
      </c>
      <c r="C173" s="228">
        <v>5924</v>
      </c>
      <c r="D173" s="228">
        <v>5891138.4856200004</v>
      </c>
      <c r="E173" s="228">
        <v>1371577.282755346</v>
      </c>
      <c r="F173" s="228">
        <v>7262715.7683753464</v>
      </c>
      <c r="G173" s="227">
        <v>1120.92</v>
      </c>
      <c r="H173" s="226">
        <v>6640330.0800000001</v>
      </c>
      <c r="I173" s="226">
        <v>622385.68837534636</v>
      </c>
      <c r="J173" s="319">
        <v>368322.35814115312</v>
      </c>
      <c r="K173" s="228">
        <v>-642944.56284101331</v>
      </c>
      <c r="L173" s="228">
        <v>347763.48367548618</v>
      </c>
      <c r="M173" s="247">
        <v>1153394.9752625155</v>
      </c>
      <c r="N173" s="247">
        <v>26855.150000643982</v>
      </c>
      <c r="O173" s="417">
        <v>1528013.6089386456</v>
      </c>
      <c r="P173" s="228"/>
      <c r="Q173" s="328">
        <v>16295437.873325512</v>
      </c>
      <c r="R173" s="339">
        <f t="shared" si="4"/>
        <v>-14767424.264386866</v>
      </c>
      <c r="T173" s="423">
        <v>94667.71487505715</v>
      </c>
      <c r="U173" s="421">
        <v>0</v>
      </c>
      <c r="V173" s="421">
        <v>0</v>
      </c>
      <c r="W173" s="421">
        <v>0</v>
      </c>
      <c r="X173" s="422">
        <v>0</v>
      </c>
    </row>
    <row r="174" spans="1:24" x14ac:dyDescent="0.25">
      <c r="A174" s="318">
        <v>508</v>
      </c>
      <c r="B174" s="140" t="s">
        <v>162</v>
      </c>
      <c r="C174" s="228">
        <v>9983</v>
      </c>
      <c r="D174" s="228">
        <v>9488936.3611700013</v>
      </c>
      <c r="E174" s="228">
        <v>1608284.2531915093</v>
      </c>
      <c r="F174" s="228">
        <v>11097220.61436151</v>
      </c>
      <c r="G174" s="227">
        <v>1120.92</v>
      </c>
      <c r="H174" s="226">
        <v>11190144.360000001</v>
      </c>
      <c r="I174" s="226">
        <v>-92923.745638491586</v>
      </c>
      <c r="J174" s="319">
        <v>544929.63761637756</v>
      </c>
      <c r="K174" s="228">
        <v>-1130501.3422209593</v>
      </c>
      <c r="L174" s="228">
        <v>-678495.45024307328</v>
      </c>
      <c r="M174" s="247">
        <v>2390235.9985774108</v>
      </c>
      <c r="N174" s="247">
        <v>45255.733027756396</v>
      </c>
      <c r="O174" s="417">
        <v>1756996.281362094</v>
      </c>
      <c r="P174" s="228"/>
      <c r="Q174" s="328">
        <v>21905342.496166684</v>
      </c>
      <c r="R174" s="339">
        <f t="shared" si="4"/>
        <v>-20148346.21480459</v>
      </c>
      <c r="T174" s="423">
        <v>286282.10452446493</v>
      </c>
      <c r="U174" s="421">
        <v>0</v>
      </c>
      <c r="V174" s="421">
        <v>0</v>
      </c>
      <c r="W174" s="421">
        <v>0</v>
      </c>
      <c r="X174" s="422">
        <v>0</v>
      </c>
    </row>
    <row r="175" spans="1:24" x14ac:dyDescent="0.25">
      <c r="A175" s="318">
        <v>529</v>
      </c>
      <c r="B175" s="140" t="s">
        <v>163</v>
      </c>
      <c r="C175" s="228">
        <v>19245</v>
      </c>
      <c r="D175" s="228">
        <v>23659975.027570002</v>
      </c>
      <c r="E175" s="228">
        <v>3286211.9822816458</v>
      </c>
      <c r="F175" s="228">
        <v>26946187.009851649</v>
      </c>
      <c r="G175" s="227">
        <v>1120.92</v>
      </c>
      <c r="H175" s="226">
        <v>21572105.400000002</v>
      </c>
      <c r="I175" s="226">
        <v>5374081.6098516472</v>
      </c>
      <c r="J175" s="319">
        <v>483480.8246101953</v>
      </c>
      <c r="K175" s="228">
        <v>-1998016.3581065589</v>
      </c>
      <c r="L175" s="228">
        <v>3859546.0763552831</v>
      </c>
      <c r="M175" s="247">
        <v>-596233.54964454472</v>
      </c>
      <c r="N175" s="247">
        <v>87242.971263064392</v>
      </c>
      <c r="O175" s="417">
        <v>3350555.497973803</v>
      </c>
      <c r="P175" s="228"/>
      <c r="Q175" s="328">
        <v>12056121.799528498</v>
      </c>
      <c r="R175" s="339">
        <f t="shared" si="4"/>
        <v>-8705566.3015546948</v>
      </c>
      <c r="T175" s="423">
        <v>-215263.10989468143</v>
      </c>
      <c r="U175" s="421">
        <v>0</v>
      </c>
      <c r="V175" s="421">
        <v>0</v>
      </c>
      <c r="W175" s="421">
        <v>0</v>
      </c>
      <c r="X175" s="422">
        <v>0</v>
      </c>
    </row>
    <row r="176" spans="1:24" x14ac:dyDescent="0.25">
      <c r="A176" s="318">
        <v>531</v>
      </c>
      <c r="B176" s="140" t="s">
        <v>164</v>
      </c>
      <c r="C176" s="228">
        <v>5437</v>
      </c>
      <c r="D176" s="228">
        <v>6791380.5986600006</v>
      </c>
      <c r="E176" s="228">
        <v>662754.99286518712</v>
      </c>
      <c r="F176" s="228">
        <v>7454135.5915251877</v>
      </c>
      <c r="G176" s="227">
        <v>1120.92</v>
      </c>
      <c r="H176" s="226">
        <v>6094442.04</v>
      </c>
      <c r="I176" s="226">
        <v>1359693.5515251877</v>
      </c>
      <c r="J176" s="319">
        <v>134413.66156189403</v>
      </c>
      <c r="K176" s="228">
        <v>-587589.62302057946</v>
      </c>
      <c r="L176" s="228">
        <v>906517.59006650222</v>
      </c>
      <c r="M176" s="247">
        <v>1966829.060162466</v>
      </c>
      <c r="N176" s="247">
        <v>24647.442699780779</v>
      </c>
      <c r="O176" s="417">
        <v>2897994.092928749</v>
      </c>
      <c r="P176" s="228"/>
      <c r="Q176" s="328">
        <v>9839490.6259424314</v>
      </c>
      <c r="R176" s="339">
        <f t="shared" si="4"/>
        <v>-6941496.5330136828</v>
      </c>
      <c r="T176" s="423">
        <v>-530071.37688536954</v>
      </c>
      <c r="U176" s="421">
        <v>-416604.53939137043</v>
      </c>
      <c r="V176" s="421">
        <v>-280679.53939137043</v>
      </c>
      <c r="W176" s="421">
        <v>-144754.53939137043</v>
      </c>
      <c r="X176" s="422">
        <v>-8829.5393913704211</v>
      </c>
    </row>
    <row r="177" spans="1:24" x14ac:dyDescent="0.25">
      <c r="A177" s="318">
        <v>535</v>
      </c>
      <c r="B177" s="140" t="s">
        <v>165</v>
      </c>
      <c r="C177" s="228">
        <v>10737</v>
      </c>
      <c r="D177" s="228">
        <v>19160251.984140001</v>
      </c>
      <c r="E177" s="228">
        <v>1252190.0493036734</v>
      </c>
      <c r="F177" s="228">
        <v>20412442.033443674</v>
      </c>
      <c r="G177" s="227">
        <v>1120.92</v>
      </c>
      <c r="H177" s="226">
        <v>12035318.040000001</v>
      </c>
      <c r="I177" s="226">
        <v>8377123.9934436735</v>
      </c>
      <c r="J177" s="319">
        <v>321315.26364334871</v>
      </c>
      <c r="K177" s="228">
        <v>-1017037.9848638192</v>
      </c>
      <c r="L177" s="228">
        <v>7681401.2722232025</v>
      </c>
      <c r="M177" s="247">
        <v>5886118.5186530687</v>
      </c>
      <c r="N177" s="247">
        <v>48673.826056197577</v>
      </c>
      <c r="O177" s="417">
        <v>13616193.616932468</v>
      </c>
      <c r="P177" s="228"/>
      <c r="Q177" s="328">
        <v>35092969.998536721</v>
      </c>
      <c r="R177" s="339">
        <f t="shared" si="4"/>
        <v>-21476776.381604254</v>
      </c>
      <c r="T177" s="423">
        <v>-633630.29024328047</v>
      </c>
      <c r="U177" s="421">
        <v>-409555.72077977669</v>
      </c>
      <c r="V177" s="421">
        <v>-141130.72077977666</v>
      </c>
      <c r="W177" s="421">
        <v>0</v>
      </c>
      <c r="X177" s="422">
        <v>0</v>
      </c>
    </row>
    <row r="178" spans="1:24" x14ac:dyDescent="0.25">
      <c r="A178" s="318">
        <v>536</v>
      </c>
      <c r="B178" s="140" t="s">
        <v>166</v>
      </c>
      <c r="C178" s="228">
        <v>33527</v>
      </c>
      <c r="D178" s="228">
        <v>49595620.223090008</v>
      </c>
      <c r="E178" s="228">
        <v>3794565.6942544221</v>
      </c>
      <c r="F178" s="228">
        <v>53390185.917344429</v>
      </c>
      <c r="G178" s="227">
        <v>1120.92</v>
      </c>
      <c r="H178" s="226">
        <v>37581084.840000004</v>
      </c>
      <c r="I178" s="226">
        <v>15809101.077344425</v>
      </c>
      <c r="J178" s="319">
        <v>958102.66310957784</v>
      </c>
      <c r="K178" s="228">
        <v>-4138007.5069707488</v>
      </c>
      <c r="L178" s="228">
        <v>12629196.233483255</v>
      </c>
      <c r="M178" s="247">
        <v>2258761.6188049144</v>
      </c>
      <c r="N178" s="247">
        <v>151987.27448878982</v>
      </c>
      <c r="O178" s="417">
        <v>15039945.12677696</v>
      </c>
      <c r="P178" s="228"/>
      <c r="Q178" s="328">
        <v>32387112.462026279</v>
      </c>
      <c r="R178" s="339">
        <f t="shared" si="4"/>
        <v>-17347167.33524932</v>
      </c>
      <c r="T178" s="423">
        <v>490561.56927996158</v>
      </c>
      <c r="U178" s="421">
        <v>0</v>
      </c>
      <c r="V178" s="421">
        <v>0</v>
      </c>
      <c r="W178" s="421">
        <v>0</v>
      </c>
      <c r="X178" s="422">
        <v>0</v>
      </c>
    </row>
    <row r="179" spans="1:24" x14ac:dyDescent="0.25">
      <c r="A179" s="318">
        <v>538</v>
      </c>
      <c r="B179" s="140" t="s">
        <v>167</v>
      </c>
      <c r="C179" s="228">
        <v>4733</v>
      </c>
      <c r="D179" s="228">
        <v>7340483.1773300003</v>
      </c>
      <c r="E179" s="228">
        <v>488501.52321164164</v>
      </c>
      <c r="F179" s="228">
        <v>7828984.7005416416</v>
      </c>
      <c r="G179" s="227">
        <v>1120.92</v>
      </c>
      <c r="H179" s="226">
        <v>5305314.3600000003</v>
      </c>
      <c r="I179" s="226">
        <v>2523670.3405416412</v>
      </c>
      <c r="J179" s="319">
        <v>89095.866873040446</v>
      </c>
      <c r="K179" s="228">
        <v>-416196.33617214998</v>
      </c>
      <c r="L179" s="228">
        <v>2196569.8712425316</v>
      </c>
      <c r="M179" s="247">
        <v>1486212.3359281786</v>
      </c>
      <c r="N179" s="247">
        <v>21456.013665268056</v>
      </c>
      <c r="O179" s="417">
        <v>3704238.2208359782</v>
      </c>
      <c r="P179" s="228"/>
      <c r="Q179" s="328">
        <v>7012129.2404481098</v>
      </c>
      <c r="R179" s="339">
        <f t="shared" si="4"/>
        <v>-3307891.0196121316</v>
      </c>
      <c r="T179" s="423">
        <v>-487545.29256420734</v>
      </c>
      <c r="U179" s="421">
        <v>-388770.5009771008</v>
      </c>
      <c r="V179" s="421">
        <v>-270445.5009771008</v>
      </c>
      <c r="W179" s="421">
        <v>-152120.5009771008</v>
      </c>
      <c r="X179" s="422">
        <v>-33795.500977100804</v>
      </c>
    </row>
    <row r="180" spans="1:24" x14ac:dyDescent="0.25">
      <c r="A180" s="318">
        <v>541</v>
      </c>
      <c r="B180" s="140" t="s">
        <v>168</v>
      </c>
      <c r="C180" s="228">
        <v>9784</v>
      </c>
      <c r="D180" s="228">
        <v>9632944.4199800007</v>
      </c>
      <c r="E180" s="228">
        <v>2868157.1083244579</v>
      </c>
      <c r="F180" s="228">
        <v>12501101.528304458</v>
      </c>
      <c r="G180" s="227">
        <v>1120.92</v>
      </c>
      <c r="H180" s="226">
        <v>10967081.280000001</v>
      </c>
      <c r="I180" s="226">
        <v>1534020.2483044565</v>
      </c>
      <c r="J180" s="319">
        <v>1247173.0402450203</v>
      </c>
      <c r="K180" s="228">
        <v>-953196.72797899425</v>
      </c>
      <c r="L180" s="228">
        <v>1827996.5605704826</v>
      </c>
      <c r="M180" s="247">
        <v>3842441.2086654133</v>
      </c>
      <c r="N180" s="247">
        <v>44353.610331921118</v>
      </c>
      <c r="O180" s="417">
        <v>5714791.3795678169</v>
      </c>
      <c r="P180" s="228"/>
      <c r="Q180" s="328">
        <v>36452351.327188842</v>
      </c>
      <c r="R180" s="339">
        <f t="shared" si="4"/>
        <v>-30737559.947621025</v>
      </c>
      <c r="T180" s="423">
        <v>3019117.7664256231</v>
      </c>
      <c r="U180" s="421">
        <v>2734103.8135180064</v>
      </c>
      <c r="V180" s="421">
        <v>2489503.8135180064</v>
      </c>
      <c r="W180" s="421">
        <v>2244903.8135180064</v>
      </c>
      <c r="X180" s="422">
        <v>2000303.8135180064</v>
      </c>
    </row>
    <row r="181" spans="1:24" x14ac:dyDescent="0.25">
      <c r="A181" s="318">
        <v>543</v>
      </c>
      <c r="B181" s="140" t="s">
        <v>169</v>
      </c>
      <c r="C181" s="228">
        <v>42665</v>
      </c>
      <c r="D181" s="228">
        <v>69566976.046110004</v>
      </c>
      <c r="E181" s="228">
        <v>5787386.5609494708</v>
      </c>
      <c r="F181" s="228">
        <v>75354362.607059479</v>
      </c>
      <c r="G181" s="227">
        <v>1120.92</v>
      </c>
      <c r="H181" s="226">
        <v>47824051.800000004</v>
      </c>
      <c r="I181" s="226">
        <v>27530310.807059474</v>
      </c>
      <c r="J181" s="319">
        <v>1007733.3218941764</v>
      </c>
      <c r="K181" s="228">
        <v>-5060702.9471245967</v>
      </c>
      <c r="L181" s="228">
        <v>23477341.181829054</v>
      </c>
      <c r="M181" s="247">
        <v>-373409.62872161105</v>
      </c>
      <c r="N181" s="247">
        <v>193412.38601915521</v>
      </c>
      <c r="O181" s="417">
        <v>23297343.9391266</v>
      </c>
      <c r="P181" s="228"/>
      <c r="Q181" s="328">
        <v>30650511.42989406</v>
      </c>
      <c r="R181" s="339">
        <f t="shared" si="4"/>
        <v>-7353167.4907674603</v>
      </c>
      <c r="T181" s="423">
        <v>3029971.9630754599</v>
      </c>
      <c r="U181" s="421">
        <v>1787114.2054299708</v>
      </c>
      <c r="V181" s="421">
        <v>720489.20542997075</v>
      </c>
      <c r="W181" s="421">
        <v>0</v>
      </c>
      <c r="X181" s="422">
        <v>0</v>
      </c>
    </row>
    <row r="182" spans="1:24" x14ac:dyDescent="0.25">
      <c r="A182" s="318">
        <v>545</v>
      </c>
      <c r="B182" s="140" t="s">
        <v>170</v>
      </c>
      <c r="C182" s="228">
        <v>9471</v>
      </c>
      <c r="D182" s="228">
        <v>11044569.280450001</v>
      </c>
      <c r="E182" s="228">
        <v>5073763.6227168534</v>
      </c>
      <c r="F182" s="228">
        <v>16118332.903166855</v>
      </c>
      <c r="G182" s="227">
        <v>1120.92</v>
      </c>
      <c r="H182" s="226">
        <v>10616233.32</v>
      </c>
      <c r="I182" s="226">
        <v>5502099.5831668545</v>
      </c>
      <c r="J182" s="319">
        <v>632674.64497843501</v>
      </c>
      <c r="K182" s="228">
        <v>-782571.88511821069</v>
      </c>
      <c r="L182" s="228">
        <v>5352202.3430270785</v>
      </c>
      <c r="M182" s="247">
        <v>3052198.4503278481</v>
      </c>
      <c r="N182" s="247">
        <v>42934.693729928957</v>
      </c>
      <c r="O182" s="417">
        <v>8447335.4870848563</v>
      </c>
      <c r="P182" s="228"/>
      <c r="Q182" s="328">
        <v>26461594.014658876</v>
      </c>
      <c r="R182" s="339">
        <f t="shared" si="4"/>
        <v>-18014258.527574018</v>
      </c>
      <c r="T182" s="423">
        <v>677085.83158356661</v>
      </c>
      <c r="U182" s="421">
        <v>401189.76167473197</v>
      </c>
      <c r="V182" s="421">
        <v>164414.76167473194</v>
      </c>
      <c r="W182" s="421">
        <v>0</v>
      </c>
      <c r="X182" s="422">
        <v>0</v>
      </c>
    </row>
    <row r="183" spans="1:24" x14ac:dyDescent="0.25">
      <c r="A183" s="318">
        <v>560</v>
      </c>
      <c r="B183" s="140" t="s">
        <v>171</v>
      </c>
      <c r="C183" s="228">
        <v>16091</v>
      </c>
      <c r="D183" s="228">
        <v>21907748.642310001</v>
      </c>
      <c r="E183" s="228">
        <v>2696046.282350746</v>
      </c>
      <c r="F183" s="228">
        <v>24603794.924660746</v>
      </c>
      <c r="G183" s="227">
        <v>1120.92</v>
      </c>
      <c r="H183" s="226">
        <v>18036723.720000003</v>
      </c>
      <c r="I183" s="226">
        <v>6567071.2046607435</v>
      </c>
      <c r="J183" s="319">
        <v>429359.43184755812</v>
      </c>
      <c r="K183" s="228">
        <v>-1931585.2396286819</v>
      </c>
      <c r="L183" s="228">
        <v>5064845.3968796199</v>
      </c>
      <c r="M183" s="247">
        <v>5395640.3156206543</v>
      </c>
      <c r="N183" s="247">
        <v>72945.006526057114</v>
      </c>
      <c r="O183" s="417">
        <v>10533430.719026331</v>
      </c>
      <c r="P183" s="228"/>
      <c r="Q183" s="328">
        <v>29368582.195612602</v>
      </c>
      <c r="R183" s="339">
        <f t="shared" si="4"/>
        <v>-18835151.476586271</v>
      </c>
      <c r="T183" s="423">
        <v>-1204489.1727644037</v>
      </c>
      <c r="U183" s="421">
        <v>-868679.92462830979</v>
      </c>
      <c r="V183" s="421">
        <v>-466404.92462830985</v>
      </c>
      <c r="W183" s="421">
        <v>-64129.92462830984</v>
      </c>
      <c r="X183" s="422">
        <v>0</v>
      </c>
    </row>
    <row r="184" spans="1:24" x14ac:dyDescent="0.25">
      <c r="A184" s="318">
        <v>561</v>
      </c>
      <c r="B184" s="140" t="s">
        <v>172</v>
      </c>
      <c r="C184" s="228">
        <v>1364</v>
      </c>
      <c r="D184" s="228">
        <v>1980009.7787200003</v>
      </c>
      <c r="E184" s="228">
        <v>306301.48651952215</v>
      </c>
      <c r="F184" s="228">
        <v>2286311.2652395223</v>
      </c>
      <c r="G184" s="227">
        <v>1120.92</v>
      </c>
      <c r="H184" s="226">
        <v>1528934.8800000001</v>
      </c>
      <c r="I184" s="226">
        <v>757376.38523952221</v>
      </c>
      <c r="J184" s="319">
        <v>34395.850629113047</v>
      </c>
      <c r="K184" s="228">
        <v>-102311.96309865902</v>
      </c>
      <c r="L184" s="228">
        <v>689460.27276997617</v>
      </c>
      <c r="M184" s="247">
        <v>516826.35761256167</v>
      </c>
      <c r="N184" s="247">
        <v>6183.3937543683987</v>
      </c>
      <c r="O184" s="417">
        <v>1212470.0241369063</v>
      </c>
      <c r="P184" s="228"/>
      <c r="Q184" s="328">
        <v>3661416.1579645183</v>
      </c>
      <c r="R184" s="339">
        <f t="shared" si="4"/>
        <v>-2448946.1338276118</v>
      </c>
      <c r="T184" s="423">
        <v>-111188.22376609354</v>
      </c>
      <c r="U184" s="421">
        <v>-82722.384821488988</v>
      </c>
      <c r="V184" s="421">
        <v>-48622.38482148898</v>
      </c>
      <c r="W184" s="421">
        <v>-14522.38482148898</v>
      </c>
      <c r="X184" s="422">
        <v>0</v>
      </c>
    </row>
    <row r="185" spans="1:24" x14ac:dyDescent="0.25">
      <c r="A185" s="318">
        <v>562</v>
      </c>
      <c r="B185" s="140" t="s">
        <v>173</v>
      </c>
      <c r="C185" s="228">
        <v>9221</v>
      </c>
      <c r="D185" s="228">
        <v>11078621.16415</v>
      </c>
      <c r="E185" s="228">
        <v>1419266.8307785559</v>
      </c>
      <c r="F185" s="228">
        <v>12497887.994928556</v>
      </c>
      <c r="G185" s="227">
        <v>1120.92</v>
      </c>
      <c r="H185" s="226">
        <v>10336003.32</v>
      </c>
      <c r="I185" s="226">
        <v>2161884.6749285553</v>
      </c>
      <c r="J185" s="319">
        <v>389579.35363005853</v>
      </c>
      <c r="K185" s="228">
        <v>-915685.53081282729</v>
      </c>
      <c r="L185" s="228">
        <v>1635778.4977457863</v>
      </c>
      <c r="M185" s="247">
        <v>2934503.2583624301</v>
      </c>
      <c r="N185" s="247">
        <v>41801.37376028666</v>
      </c>
      <c r="O185" s="417">
        <v>4612083.1298685037</v>
      </c>
      <c r="P185" s="228"/>
      <c r="Q185" s="328">
        <v>19680263.69673793</v>
      </c>
      <c r="R185" s="339">
        <f t="shared" si="4"/>
        <v>-15068180.566869427</v>
      </c>
      <c r="T185" s="423">
        <v>-279383.23874963087</v>
      </c>
      <c r="U185" s="421">
        <v>-86946.654506083622</v>
      </c>
      <c r="V185" s="421">
        <v>0</v>
      </c>
      <c r="W185" s="421">
        <v>0</v>
      </c>
      <c r="X185" s="422">
        <v>0</v>
      </c>
    </row>
    <row r="186" spans="1:24" x14ac:dyDescent="0.25">
      <c r="A186" s="318">
        <v>563</v>
      </c>
      <c r="B186" s="140" t="s">
        <v>174</v>
      </c>
      <c r="C186" s="228">
        <v>7430</v>
      </c>
      <c r="D186" s="228">
        <v>10620576.3749</v>
      </c>
      <c r="E186" s="228">
        <v>1153096.8803438882</v>
      </c>
      <c r="F186" s="228">
        <v>11773673.255243888</v>
      </c>
      <c r="G186" s="227">
        <v>1120.92</v>
      </c>
      <c r="H186" s="226">
        <v>8328435.6000000006</v>
      </c>
      <c r="I186" s="226">
        <v>3445237.6552438876</v>
      </c>
      <c r="J186" s="319">
        <v>363176.34850869823</v>
      </c>
      <c r="K186" s="228">
        <v>-762689.28713302361</v>
      </c>
      <c r="L186" s="228">
        <v>3045724.7166195624</v>
      </c>
      <c r="M186" s="247">
        <v>3178454.4843485369</v>
      </c>
      <c r="N186" s="247">
        <v>33682.269497769208</v>
      </c>
      <c r="O186" s="417">
        <v>6257861.4704658687</v>
      </c>
      <c r="P186" s="228"/>
      <c r="Q186" s="328">
        <v>23029578.424642596</v>
      </c>
      <c r="R186" s="339">
        <f t="shared" si="4"/>
        <v>-16771716.954176728</v>
      </c>
      <c r="T186" s="423">
        <v>-156534.47207245679</v>
      </c>
      <c r="U186" s="421">
        <v>-1474.9534812457937</v>
      </c>
      <c r="V186" s="421">
        <v>0</v>
      </c>
      <c r="W186" s="421">
        <v>0</v>
      </c>
      <c r="X186" s="422">
        <v>0</v>
      </c>
    </row>
    <row r="187" spans="1:24" x14ac:dyDescent="0.25">
      <c r="A187" s="318">
        <v>564</v>
      </c>
      <c r="B187" s="140" t="s">
        <v>175</v>
      </c>
      <c r="C187" s="228">
        <v>203567</v>
      </c>
      <c r="D187" s="228">
        <v>289156660.75437003</v>
      </c>
      <c r="E187" s="228">
        <v>33950502.386565536</v>
      </c>
      <c r="F187" s="228">
        <v>323107163.14093554</v>
      </c>
      <c r="G187" s="227">
        <v>1120.92</v>
      </c>
      <c r="H187" s="226">
        <v>228182321.64000002</v>
      </c>
      <c r="I187" s="226">
        <v>94924841.500935525</v>
      </c>
      <c r="J187" s="319">
        <v>6660322.8582622651</v>
      </c>
      <c r="K187" s="228">
        <v>-28169883.335530404</v>
      </c>
      <c r="L187" s="228">
        <v>73415281.023667395</v>
      </c>
      <c r="M187" s="247">
        <v>25833114.860478252</v>
      </c>
      <c r="N187" s="247">
        <v>922826.1850406978</v>
      </c>
      <c r="O187" s="417">
        <v>100171222.06918634</v>
      </c>
      <c r="P187" s="228"/>
      <c r="Q187" s="328">
        <v>220204621.67220905</v>
      </c>
      <c r="R187" s="339">
        <f t="shared" si="4"/>
        <v>-120033399.60302271</v>
      </c>
      <c r="T187" s="423">
        <v>3266337.1459269556</v>
      </c>
      <c r="U187" s="421">
        <v>0</v>
      </c>
      <c r="V187" s="421">
        <v>0</v>
      </c>
      <c r="W187" s="421">
        <v>0</v>
      </c>
      <c r="X187" s="422">
        <v>0</v>
      </c>
    </row>
    <row r="188" spans="1:24" x14ac:dyDescent="0.25">
      <c r="A188" s="318">
        <v>576</v>
      </c>
      <c r="B188" s="140" t="s">
        <v>176</v>
      </c>
      <c r="C188" s="228">
        <v>2963</v>
      </c>
      <c r="D188" s="228">
        <v>2620139.4357400001</v>
      </c>
      <c r="E188" s="228">
        <v>702105.78516631457</v>
      </c>
      <c r="F188" s="228">
        <v>3322245.2209063144</v>
      </c>
      <c r="G188" s="227">
        <v>1120.92</v>
      </c>
      <c r="H188" s="226">
        <v>3321285.9600000004</v>
      </c>
      <c r="I188" s="226">
        <v>959.26090631401166</v>
      </c>
      <c r="J188" s="319">
        <v>329752.36563602602</v>
      </c>
      <c r="K188" s="228">
        <v>-328439.20409359521</v>
      </c>
      <c r="L188" s="228">
        <v>2272.4224487448228</v>
      </c>
      <c r="M188" s="247">
        <v>665976.42485932296</v>
      </c>
      <c r="N188" s="247">
        <v>13432.10828020056</v>
      </c>
      <c r="O188" s="417">
        <v>681680.95558826835</v>
      </c>
      <c r="P188" s="228"/>
      <c r="Q188" s="328">
        <v>8840902.6480922252</v>
      </c>
      <c r="R188" s="339">
        <f t="shared" si="4"/>
        <v>-8159221.6925039571</v>
      </c>
      <c r="T188" s="423">
        <v>197651.03350548859</v>
      </c>
      <c r="U188" s="421">
        <v>111337.01649145877</v>
      </c>
      <c r="V188" s="421">
        <v>37262.016491458766</v>
      </c>
      <c r="W188" s="421">
        <v>0</v>
      </c>
      <c r="X188" s="422">
        <v>0</v>
      </c>
    </row>
    <row r="189" spans="1:24" x14ac:dyDescent="0.25">
      <c r="A189" s="318">
        <v>577</v>
      </c>
      <c r="B189" s="140" t="s">
        <v>177</v>
      </c>
      <c r="C189" s="228">
        <v>10832</v>
      </c>
      <c r="D189" s="228">
        <v>16036830.03033</v>
      </c>
      <c r="E189" s="228">
        <v>1055444.1640500771</v>
      </c>
      <c r="F189" s="228">
        <v>17092274.194380078</v>
      </c>
      <c r="G189" s="227">
        <v>1120.92</v>
      </c>
      <c r="H189" s="226">
        <v>12141805.440000001</v>
      </c>
      <c r="I189" s="226">
        <v>4950468.7543800771</v>
      </c>
      <c r="J189" s="319">
        <v>289352.91806996096</v>
      </c>
      <c r="K189" s="228">
        <v>-1387916.1205154045</v>
      </c>
      <c r="L189" s="228">
        <v>3851905.5519346334</v>
      </c>
      <c r="M189" s="247">
        <v>1829427.0989840557</v>
      </c>
      <c r="N189" s="247">
        <v>49104.487644661647</v>
      </c>
      <c r="O189" s="417">
        <v>5730437.1385633498</v>
      </c>
      <c r="P189" s="228"/>
      <c r="Q189" s="328">
        <v>11851054.456180032</v>
      </c>
      <c r="R189" s="339">
        <f t="shared" si="4"/>
        <v>-6120617.3176166825</v>
      </c>
      <c r="T189" s="423">
        <v>-695109.85133055237</v>
      </c>
      <c r="U189" s="421">
        <v>-469052.6904449538</v>
      </c>
      <c r="V189" s="421">
        <v>-198252.69044495383</v>
      </c>
      <c r="W189" s="421">
        <v>0</v>
      </c>
      <c r="X189" s="422">
        <v>0</v>
      </c>
    </row>
    <row r="190" spans="1:24" x14ac:dyDescent="0.25">
      <c r="A190" s="318">
        <v>578</v>
      </c>
      <c r="B190" s="140" t="s">
        <v>178</v>
      </c>
      <c r="C190" s="228">
        <v>3336</v>
      </c>
      <c r="D190" s="228">
        <v>3447257.8361</v>
      </c>
      <c r="E190" s="228">
        <v>1026254.0620177779</v>
      </c>
      <c r="F190" s="228">
        <v>4473511.8981177779</v>
      </c>
      <c r="G190" s="227">
        <v>1120.92</v>
      </c>
      <c r="H190" s="226">
        <v>3739389.12</v>
      </c>
      <c r="I190" s="226">
        <v>734122.77811777778</v>
      </c>
      <c r="J190" s="319">
        <v>256970.79264382567</v>
      </c>
      <c r="K190" s="228">
        <v>-415356.54836307804</v>
      </c>
      <c r="L190" s="228">
        <v>575737.02239852538</v>
      </c>
      <c r="M190" s="247">
        <v>1596695.3347231182</v>
      </c>
      <c r="N190" s="247">
        <v>15123.021674906875</v>
      </c>
      <c r="O190" s="417">
        <v>2187555.3787965504</v>
      </c>
      <c r="P190" s="228"/>
      <c r="Q190" s="328">
        <v>11507531.441291308</v>
      </c>
      <c r="R190" s="339">
        <f t="shared" si="4"/>
        <v>-9319976.0624947585</v>
      </c>
      <c r="T190" s="423">
        <v>-2616.0907062739925</v>
      </c>
      <c r="U190" s="421">
        <v>0</v>
      </c>
      <c r="V190" s="421">
        <v>0</v>
      </c>
      <c r="W190" s="421">
        <v>0</v>
      </c>
      <c r="X190" s="422">
        <v>0</v>
      </c>
    </row>
    <row r="191" spans="1:24" x14ac:dyDescent="0.25">
      <c r="A191" s="318">
        <v>580</v>
      </c>
      <c r="B191" s="140" t="s">
        <v>179</v>
      </c>
      <c r="C191" s="228">
        <v>4842</v>
      </c>
      <c r="D191" s="228">
        <v>4008704.7288100002</v>
      </c>
      <c r="E191" s="228">
        <v>1043246.7316529967</v>
      </c>
      <c r="F191" s="228">
        <v>5051951.4604629967</v>
      </c>
      <c r="G191" s="227">
        <v>1120.92</v>
      </c>
      <c r="H191" s="226">
        <v>5427494.6400000006</v>
      </c>
      <c r="I191" s="226">
        <v>-375543.17953700386</v>
      </c>
      <c r="J191" s="319">
        <v>644924.66172948608</v>
      </c>
      <c r="K191" s="228">
        <v>-528560.71893098508</v>
      </c>
      <c r="L191" s="228">
        <v>-259179.23673850286</v>
      </c>
      <c r="M191" s="247">
        <v>1774160.7513841526</v>
      </c>
      <c r="N191" s="247">
        <v>21950.141172032101</v>
      </c>
      <c r="O191" s="417">
        <v>1536931.6558176817</v>
      </c>
      <c r="P191" s="228"/>
      <c r="Q191" s="328">
        <v>14404156.8349525</v>
      </c>
      <c r="R191" s="339">
        <f t="shared" si="4"/>
        <v>-12867225.179134818</v>
      </c>
      <c r="T191" s="423">
        <v>61425.586088973418</v>
      </c>
      <c r="U191" s="421">
        <v>0</v>
      </c>
      <c r="V191" s="421">
        <v>0</v>
      </c>
      <c r="W191" s="421">
        <v>0</v>
      </c>
      <c r="X191" s="422">
        <v>0</v>
      </c>
    </row>
    <row r="192" spans="1:24" x14ac:dyDescent="0.25">
      <c r="A192" s="318">
        <v>581</v>
      </c>
      <c r="B192" s="140" t="s">
        <v>180</v>
      </c>
      <c r="C192" s="228">
        <v>6469</v>
      </c>
      <c r="D192" s="228">
        <v>7199478.1564600011</v>
      </c>
      <c r="E192" s="228">
        <v>1271786.9896917699</v>
      </c>
      <c r="F192" s="228">
        <v>8471265.1461517718</v>
      </c>
      <c r="G192" s="227">
        <v>1120.92</v>
      </c>
      <c r="H192" s="226">
        <v>7251231.4800000004</v>
      </c>
      <c r="I192" s="226">
        <v>1220033.6661517713</v>
      </c>
      <c r="J192" s="319">
        <v>471030.7657318628</v>
      </c>
      <c r="K192" s="228">
        <v>-687807.18189124158</v>
      </c>
      <c r="L192" s="228">
        <v>1003257.2499923925</v>
      </c>
      <c r="M192" s="247">
        <v>2088184.0612412477</v>
      </c>
      <c r="N192" s="247">
        <v>29325.787534464202</v>
      </c>
      <c r="O192" s="417">
        <v>3120767.0987681043</v>
      </c>
      <c r="P192" s="228"/>
      <c r="Q192" s="328">
        <v>16903706.726610802</v>
      </c>
      <c r="R192" s="339">
        <f t="shared" si="4"/>
        <v>-13782939.627842698</v>
      </c>
      <c r="T192" s="423">
        <v>355226.74225460761</v>
      </c>
      <c r="U192" s="421">
        <v>166780.78340757443</v>
      </c>
      <c r="V192" s="421">
        <v>5055.783407574424</v>
      </c>
      <c r="W192" s="421">
        <v>0</v>
      </c>
      <c r="X192" s="422">
        <v>0</v>
      </c>
    </row>
    <row r="193" spans="1:24" x14ac:dyDescent="0.25">
      <c r="A193" s="318">
        <v>583</v>
      </c>
      <c r="B193" s="140" t="s">
        <v>181</v>
      </c>
      <c r="C193" s="228">
        <v>954</v>
      </c>
      <c r="D193" s="228">
        <v>693549.37071000005</v>
      </c>
      <c r="E193" s="228">
        <v>804551.07196845044</v>
      </c>
      <c r="F193" s="228">
        <v>1498100.4426784506</v>
      </c>
      <c r="G193" s="227">
        <v>1120.92</v>
      </c>
      <c r="H193" s="226">
        <v>1069357.6800000002</v>
      </c>
      <c r="I193" s="226">
        <v>428742.76267845044</v>
      </c>
      <c r="J193" s="319">
        <v>311161.2961712759</v>
      </c>
      <c r="K193" s="228">
        <v>-75950.538050706411</v>
      </c>
      <c r="L193" s="228">
        <v>663953.52079901996</v>
      </c>
      <c r="M193" s="247">
        <v>53910.170231071352</v>
      </c>
      <c r="N193" s="247">
        <v>4324.7490041550236</v>
      </c>
      <c r="O193" s="417">
        <v>722188.44003424631</v>
      </c>
      <c r="P193" s="228"/>
      <c r="Q193" s="328">
        <v>4203042.0086350832</v>
      </c>
      <c r="R193" s="339">
        <f t="shared" si="4"/>
        <v>-3480853.5686008371</v>
      </c>
      <c r="T193" s="423">
        <v>52405.113202703193</v>
      </c>
      <c r="U193" s="421">
        <v>24614.504957213987</v>
      </c>
      <c r="V193" s="421">
        <v>764.50495721398863</v>
      </c>
      <c r="W193" s="421">
        <v>0</v>
      </c>
      <c r="X193" s="422">
        <v>0</v>
      </c>
    </row>
    <row r="194" spans="1:24" x14ac:dyDescent="0.25">
      <c r="A194" s="318">
        <v>584</v>
      </c>
      <c r="B194" s="140" t="s">
        <v>182</v>
      </c>
      <c r="C194" s="228">
        <v>2825</v>
      </c>
      <c r="D194" s="228">
        <v>5596423.6201499999</v>
      </c>
      <c r="E194" s="228">
        <v>763562.60097596201</v>
      </c>
      <c r="F194" s="228">
        <v>6359986.2211259622</v>
      </c>
      <c r="G194" s="227">
        <v>1120.92</v>
      </c>
      <c r="H194" s="226">
        <v>3166599</v>
      </c>
      <c r="I194" s="226">
        <v>3193387.2211259622</v>
      </c>
      <c r="J194" s="319">
        <v>369870.26082220132</v>
      </c>
      <c r="K194" s="228">
        <v>-208761.11252408114</v>
      </c>
      <c r="L194" s="228">
        <v>3354496.3694240823</v>
      </c>
      <c r="M194" s="247">
        <v>1755666.4897043076</v>
      </c>
      <c r="N194" s="247">
        <v>12806.51565695801</v>
      </c>
      <c r="O194" s="417">
        <v>5122969.3747853478</v>
      </c>
      <c r="P194" s="228"/>
      <c r="Q194" s="328">
        <v>10665921.780448476</v>
      </c>
      <c r="R194" s="339">
        <f t="shared" si="4"/>
        <v>-5542952.405663128</v>
      </c>
      <c r="T194" s="423">
        <v>-566631.86762459925</v>
      </c>
      <c r="U194" s="421">
        <v>-507675.85954651423</v>
      </c>
      <c r="V194" s="421">
        <v>-437050.85954651423</v>
      </c>
      <c r="W194" s="421">
        <v>-366425.85954651423</v>
      </c>
      <c r="X194" s="422">
        <v>-295800.85954651423</v>
      </c>
    </row>
    <row r="195" spans="1:24" x14ac:dyDescent="0.25">
      <c r="A195" s="318">
        <v>588</v>
      </c>
      <c r="B195" s="140" t="s">
        <v>183</v>
      </c>
      <c r="C195" s="228">
        <v>1713</v>
      </c>
      <c r="D195" s="228">
        <v>1633460.1689600002</v>
      </c>
      <c r="E195" s="228">
        <v>458143.56340699468</v>
      </c>
      <c r="F195" s="228">
        <v>2091603.732366995</v>
      </c>
      <c r="G195" s="227">
        <v>1120.92</v>
      </c>
      <c r="H195" s="226">
        <v>1920135.9600000002</v>
      </c>
      <c r="I195" s="226">
        <v>171467.77236699476</v>
      </c>
      <c r="J195" s="319">
        <v>213044.25303987428</v>
      </c>
      <c r="K195" s="228">
        <v>-165648.60279207447</v>
      </c>
      <c r="L195" s="228">
        <v>218863.42261479454</v>
      </c>
      <c r="M195" s="247">
        <v>490901.90300655871</v>
      </c>
      <c r="N195" s="247">
        <v>7765.508431989052</v>
      </c>
      <c r="O195" s="417">
        <v>717530.83405334223</v>
      </c>
      <c r="P195" s="228"/>
      <c r="Q195" s="328">
        <v>5019520.5423244732</v>
      </c>
      <c r="R195" s="339">
        <f t="shared" si="4"/>
        <v>-4301989.7082711309</v>
      </c>
      <c r="T195" s="423">
        <v>-149895.22249193906</v>
      </c>
      <c r="U195" s="421">
        <v>-114145.96874405962</v>
      </c>
      <c r="V195" s="421">
        <v>-71320.968744059617</v>
      </c>
      <c r="W195" s="421">
        <v>-28495.968744059614</v>
      </c>
      <c r="X195" s="422">
        <v>0</v>
      </c>
    </row>
    <row r="196" spans="1:24" x14ac:dyDescent="0.25">
      <c r="A196" s="318">
        <v>592</v>
      </c>
      <c r="B196" s="140" t="s">
        <v>184</v>
      </c>
      <c r="C196" s="228">
        <v>3900</v>
      </c>
      <c r="D196" s="228">
        <v>5912069.3023500005</v>
      </c>
      <c r="E196" s="228">
        <v>689982.4900250237</v>
      </c>
      <c r="F196" s="228">
        <v>6602051.7923750244</v>
      </c>
      <c r="G196" s="227">
        <v>1120.92</v>
      </c>
      <c r="H196" s="226">
        <v>4371588</v>
      </c>
      <c r="I196" s="226">
        <v>2230463.7923750244</v>
      </c>
      <c r="J196" s="319">
        <v>187459.22019672566</v>
      </c>
      <c r="K196" s="228">
        <v>-378354.50621450617</v>
      </c>
      <c r="L196" s="228">
        <v>2039568.506357244</v>
      </c>
      <c r="M196" s="247">
        <v>1403104.1472324077</v>
      </c>
      <c r="N196" s="247">
        <v>17679.791526419907</v>
      </c>
      <c r="O196" s="417">
        <v>3460352.445116072</v>
      </c>
      <c r="P196" s="228"/>
      <c r="Q196" s="328">
        <v>8923618.7628583871</v>
      </c>
      <c r="R196" s="339">
        <f t="shared" si="4"/>
        <v>-5463266.3177423151</v>
      </c>
      <c r="T196" s="423">
        <v>129228.01116005235</v>
      </c>
      <c r="U196" s="421">
        <v>15618.606382895239</v>
      </c>
      <c r="V196" s="421">
        <v>0</v>
      </c>
      <c r="W196" s="421">
        <v>0</v>
      </c>
      <c r="X196" s="422">
        <v>0</v>
      </c>
    </row>
    <row r="197" spans="1:24" x14ac:dyDescent="0.25">
      <c r="A197" s="318">
        <v>593</v>
      </c>
      <c r="B197" s="140" t="s">
        <v>185</v>
      </c>
      <c r="C197" s="228">
        <v>17933</v>
      </c>
      <c r="D197" s="228">
        <v>17366081.180760004</v>
      </c>
      <c r="E197" s="228">
        <v>3228649.2107608756</v>
      </c>
      <c r="F197" s="228">
        <v>20594730.39152088</v>
      </c>
      <c r="G197" s="227">
        <v>1120.92</v>
      </c>
      <c r="H197" s="226">
        <v>20101458.360000003</v>
      </c>
      <c r="I197" s="226">
        <v>493272.03152087703</v>
      </c>
      <c r="J197" s="319">
        <v>551676.16686936643</v>
      </c>
      <c r="K197" s="228">
        <v>-2461727.5718134437</v>
      </c>
      <c r="L197" s="228">
        <v>-1416779.3734232001</v>
      </c>
      <c r="M197" s="247">
        <v>5408974.2986747194</v>
      </c>
      <c r="N197" s="247">
        <v>81295.308062381591</v>
      </c>
      <c r="O197" s="417">
        <v>4073490.2333139009</v>
      </c>
      <c r="P197" s="228"/>
      <c r="Q197" s="328">
        <v>42268177.30711893</v>
      </c>
      <c r="R197" s="339">
        <f t="shared" si="4"/>
        <v>-38194687.073805027</v>
      </c>
      <c r="T197" s="423">
        <v>-1890581.8179572972</v>
      </c>
      <c r="U197" s="421">
        <v>-1516331.1656159533</v>
      </c>
      <c r="V197" s="421">
        <v>-1068006.1656159533</v>
      </c>
      <c r="W197" s="421">
        <v>-619681.16561595327</v>
      </c>
      <c r="X197" s="422">
        <v>-171356.16561595333</v>
      </c>
    </row>
    <row r="198" spans="1:24" x14ac:dyDescent="0.25">
      <c r="A198" s="318">
        <v>595</v>
      </c>
      <c r="B198" s="140" t="s">
        <v>186</v>
      </c>
      <c r="C198" s="228">
        <v>4498</v>
      </c>
      <c r="D198" s="228">
        <v>5210127.0374100003</v>
      </c>
      <c r="E198" s="228">
        <v>1230760.6601210705</v>
      </c>
      <c r="F198" s="228">
        <v>6440887.6975310706</v>
      </c>
      <c r="G198" s="227">
        <v>1120.92</v>
      </c>
      <c r="H198" s="226">
        <v>5041898.16</v>
      </c>
      <c r="I198" s="226">
        <v>1398989.5375310704</v>
      </c>
      <c r="J198" s="319">
        <v>602608.92148280947</v>
      </c>
      <c r="K198" s="228">
        <v>-487874.76238610636</v>
      </c>
      <c r="L198" s="228">
        <v>1513723.6966277733</v>
      </c>
      <c r="M198" s="247">
        <v>2181868.4861066872</v>
      </c>
      <c r="N198" s="247">
        <v>20390.692893804295</v>
      </c>
      <c r="O198" s="417">
        <v>3715982.8756282651</v>
      </c>
      <c r="P198" s="228"/>
      <c r="Q198" s="328">
        <v>18080174.20159363</v>
      </c>
      <c r="R198" s="339">
        <f t="shared" si="4"/>
        <v>-14364191.325965365</v>
      </c>
      <c r="T198" s="423">
        <v>-443142.4398727743</v>
      </c>
      <c r="U198" s="421">
        <v>-349271.95338242879</v>
      </c>
      <c r="V198" s="421">
        <v>-236821.95338242876</v>
      </c>
      <c r="W198" s="421">
        <v>-124371.95338242876</v>
      </c>
      <c r="X198" s="422">
        <v>-11921.953382428765</v>
      </c>
    </row>
    <row r="199" spans="1:24" x14ac:dyDescent="0.25">
      <c r="A199" s="318">
        <v>598</v>
      </c>
      <c r="B199" s="140" t="s">
        <v>187</v>
      </c>
      <c r="C199" s="228">
        <v>19278</v>
      </c>
      <c r="D199" s="228">
        <v>23919948.275490001</v>
      </c>
      <c r="E199" s="228">
        <v>6796894.8832069701</v>
      </c>
      <c r="F199" s="228">
        <v>30716843.158696972</v>
      </c>
      <c r="G199" s="227">
        <v>1120.92</v>
      </c>
      <c r="H199" s="226">
        <v>21609095.760000002</v>
      </c>
      <c r="I199" s="226">
        <v>9107747.3986969702</v>
      </c>
      <c r="J199" s="319">
        <v>567100.69002744847</v>
      </c>
      <c r="K199" s="228">
        <v>-2306176.6620302889</v>
      </c>
      <c r="L199" s="228">
        <v>7368671.4266941305</v>
      </c>
      <c r="M199" s="247">
        <v>1815466.0863987058</v>
      </c>
      <c r="N199" s="247">
        <v>87392.569499057179</v>
      </c>
      <c r="O199" s="417">
        <v>9271530.0825918932</v>
      </c>
      <c r="P199" s="228"/>
      <c r="Q199" s="328">
        <v>33549868.918017551</v>
      </c>
      <c r="R199" s="339">
        <f t="shared" si="4"/>
        <v>-24278338.83542566</v>
      </c>
      <c r="T199" s="423">
        <v>-1913505.9989560891</v>
      </c>
      <c r="U199" s="421">
        <v>-1511186.0259545594</v>
      </c>
      <c r="V199" s="421">
        <v>-1029236.0259545594</v>
      </c>
      <c r="W199" s="421">
        <v>-547286.02595455945</v>
      </c>
      <c r="X199" s="422">
        <v>-65336.025954559424</v>
      </c>
    </row>
    <row r="200" spans="1:24" x14ac:dyDescent="0.25">
      <c r="A200" s="318">
        <v>599</v>
      </c>
      <c r="B200" s="140" t="s">
        <v>307</v>
      </c>
      <c r="C200" s="228">
        <v>11016</v>
      </c>
      <c r="D200" s="228">
        <v>19978935.424560003</v>
      </c>
      <c r="E200" s="228">
        <v>3751251.0090551022</v>
      </c>
      <c r="F200" s="228">
        <v>23730186.433615103</v>
      </c>
      <c r="G200" s="227">
        <v>1120.92</v>
      </c>
      <c r="H200" s="226">
        <v>12348054.720000001</v>
      </c>
      <c r="I200" s="226">
        <v>11382131.713615103</v>
      </c>
      <c r="J200" s="319">
        <v>273790.55014563823</v>
      </c>
      <c r="K200" s="228">
        <v>-897123.54198854428</v>
      </c>
      <c r="L200" s="228">
        <v>10758798.721772198</v>
      </c>
      <c r="M200" s="247">
        <v>4280887.1303447038</v>
      </c>
      <c r="N200" s="247">
        <v>49938.611142318383</v>
      </c>
      <c r="O200" s="417">
        <v>15089624.46325922</v>
      </c>
      <c r="P200" s="228"/>
      <c r="Q200" s="328">
        <v>23618667.739999395</v>
      </c>
      <c r="R200" s="339">
        <f t="shared" si="4"/>
        <v>-8529043.2767401747</v>
      </c>
      <c r="T200" s="423">
        <v>-2249085.4864233891</v>
      </c>
      <c r="U200" s="421">
        <v>-2019188.3589939438</v>
      </c>
      <c r="V200" s="421">
        <v>-1743788.3589939438</v>
      </c>
      <c r="W200" s="421">
        <v>-1468388.3589939438</v>
      </c>
      <c r="X200" s="422">
        <v>-1192988.3589939438</v>
      </c>
    </row>
    <row r="201" spans="1:24" x14ac:dyDescent="0.25">
      <c r="A201" s="318">
        <v>601</v>
      </c>
      <c r="B201" s="140" t="s">
        <v>189</v>
      </c>
      <c r="C201" s="228">
        <v>4053</v>
      </c>
      <c r="D201" s="228">
        <v>4915779.0397399999</v>
      </c>
      <c r="E201" s="228">
        <v>1151399.8607640844</v>
      </c>
      <c r="F201" s="228">
        <v>6067178.9005040843</v>
      </c>
      <c r="G201" s="227">
        <v>1120.92</v>
      </c>
      <c r="H201" s="226">
        <v>4543088.7600000007</v>
      </c>
      <c r="I201" s="226">
        <v>1524090.1405040836</v>
      </c>
      <c r="J201" s="319">
        <v>589961.27351996629</v>
      </c>
      <c r="K201" s="228">
        <v>-436082.25025305548</v>
      </c>
      <c r="L201" s="228">
        <v>1677969.1637709944</v>
      </c>
      <c r="M201" s="247">
        <v>1765043.1593953343</v>
      </c>
      <c r="N201" s="247">
        <v>18373.383347840994</v>
      </c>
      <c r="O201" s="417">
        <v>3461385.7065141695</v>
      </c>
      <c r="P201" s="228"/>
      <c r="Q201" s="328">
        <v>14563670.7357945</v>
      </c>
      <c r="R201" s="339">
        <f t="shared" si="4"/>
        <v>-11102285.029280331</v>
      </c>
      <c r="T201" s="423">
        <v>140905.74797746586</v>
      </c>
      <c r="U201" s="421">
        <v>22839.358859051041</v>
      </c>
      <c r="V201" s="421">
        <v>0</v>
      </c>
      <c r="W201" s="421">
        <v>0</v>
      </c>
      <c r="X201" s="422">
        <v>0</v>
      </c>
    </row>
    <row r="202" spans="1:24" x14ac:dyDescent="0.25">
      <c r="A202" s="318">
        <v>604</v>
      </c>
      <c r="B202" s="140" t="s">
        <v>190</v>
      </c>
      <c r="C202" s="228">
        <v>19368</v>
      </c>
      <c r="D202" s="228">
        <v>30846828.529410005</v>
      </c>
      <c r="E202" s="228">
        <v>2132314.2967956513</v>
      </c>
      <c r="F202" s="228">
        <v>32979142.826205656</v>
      </c>
      <c r="G202" s="227">
        <v>1120.92</v>
      </c>
      <c r="H202" s="226">
        <v>21709978.560000002</v>
      </c>
      <c r="I202" s="226">
        <v>11269164.266205654</v>
      </c>
      <c r="J202" s="319">
        <v>619064.77771385293</v>
      </c>
      <c r="K202" s="228">
        <v>-2317584.6133755762</v>
      </c>
      <c r="L202" s="228">
        <v>9570644.4305439312</v>
      </c>
      <c r="M202" s="247">
        <v>-207253.28317339584</v>
      </c>
      <c r="N202" s="247">
        <v>87800.564688128405</v>
      </c>
      <c r="O202" s="417">
        <v>9451191.7120586634</v>
      </c>
      <c r="P202" s="228"/>
      <c r="Q202" s="328">
        <v>11637159.586158201</v>
      </c>
      <c r="R202" s="339">
        <f t="shared" si="4"/>
        <v>-2185967.8740995377</v>
      </c>
      <c r="T202" s="423">
        <v>1041216.4457498465</v>
      </c>
      <c r="U202" s="421">
        <v>477014.66325651866</v>
      </c>
      <c r="V202" s="421">
        <v>0</v>
      </c>
      <c r="W202" s="421">
        <v>0</v>
      </c>
      <c r="X202" s="422">
        <v>0</v>
      </c>
    </row>
    <row r="203" spans="1:24" x14ac:dyDescent="0.25">
      <c r="A203" s="318">
        <v>607</v>
      </c>
      <c r="B203" s="140" t="s">
        <v>191</v>
      </c>
      <c r="C203" s="228">
        <v>4307</v>
      </c>
      <c r="D203" s="228">
        <v>4439993.8636400001</v>
      </c>
      <c r="E203" s="228">
        <v>1053056.6542259464</v>
      </c>
      <c r="F203" s="228">
        <v>5493050.5178659465</v>
      </c>
      <c r="G203" s="227">
        <v>1120.92</v>
      </c>
      <c r="H203" s="226">
        <v>4827802.4400000004</v>
      </c>
      <c r="I203" s="226">
        <v>665248.07786594611</v>
      </c>
      <c r="J203" s="319">
        <v>259771.63434106964</v>
      </c>
      <c r="K203" s="228">
        <v>-404320.30185730424</v>
      </c>
      <c r="L203" s="228">
        <v>520699.41034971148</v>
      </c>
      <c r="M203" s="247">
        <v>2330581.8539783186</v>
      </c>
      <c r="N203" s="247">
        <v>19524.836436997575</v>
      </c>
      <c r="O203" s="417">
        <v>2870806.1007650276</v>
      </c>
      <c r="P203" s="228"/>
      <c r="Q203" s="328">
        <v>12803788.393356103</v>
      </c>
      <c r="R203" s="339">
        <f t="shared" si="4"/>
        <v>-9932982.2925910763</v>
      </c>
      <c r="T203" s="423">
        <v>613151.99031435186</v>
      </c>
      <c r="U203" s="421">
        <v>487686.42457711702</v>
      </c>
      <c r="V203" s="421">
        <v>380011.42457711702</v>
      </c>
      <c r="W203" s="421">
        <v>272336.42457711702</v>
      </c>
      <c r="X203" s="422">
        <v>164661.42457711702</v>
      </c>
    </row>
    <row r="204" spans="1:24" x14ac:dyDescent="0.25">
      <c r="A204" s="318">
        <v>608</v>
      </c>
      <c r="B204" s="140" t="s">
        <v>192</v>
      </c>
      <c r="C204" s="228">
        <v>2146</v>
      </c>
      <c r="D204" s="228">
        <v>2588717.5768400002</v>
      </c>
      <c r="E204" s="228">
        <v>414406.24980802991</v>
      </c>
      <c r="F204" s="228">
        <v>3003123.82664803</v>
      </c>
      <c r="G204" s="227">
        <v>1120.92</v>
      </c>
      <c r="H204" s="226">
        <v>2405494.3200000003</v>
      </c>
      <c r="I204" s="226">
        <v>597629.50664802967</v>
      </c>
      <c r="J204" s="319">
        <v>59463.03226772105</v>
      </c>
      <c r="K204" s="228">
        <v>-220506.28498086066</v>
      </c>
      <c r="L204" s="228">
        <v>436586.25393489003</v>
      </c>
      <c r="M204" s="247">
        <v>890025.20827434934</v>
      </c>
      <c r="N204" s="247">
        <v>9728.4186194095182</v>
      </c>
      <c r="O204" s="417">
        <v>1336339.8808286488</v>
      </c>
      <c r="P204" s="228"/>
      <c r="Q204" s="328">
        <v>5782667.9944053795</v>
      </c>
      <c r="R204" s="339">
        <f t="shared" si="4"/>
        <v>-4446328.1135767307</v>
      </c>
      <c r="T204" s="423">
        <v>-227732.12316081772</v>
      </c>
      <c r="U204" s="421">
        <v>-182946.42640486365</v>
      </c>
      <c r="V204" s="421">
        <v>-129296.42640486365</v>
      </c>
      <c r="W204" s="421">
        <v>-75646.426404863654</v>
      </c>
      <c r="X204" s="422">
        <v>-21996.426404863647</v>
      </c>
    </row>
    <row r="205" spans="1:24" x14ac:dyDescent="0.25">
      <c r="A205" s="320">
        <v>609</v>
      </c>
      <c r="B205" s="140" t="s">
        <v>193</v>
      </c>
      <c r="C205" s="228">
        <v>84403</v>
      </c>
      <c r="D205" s="228">
        <v>96191793.534060001</v>
      </c>
      <c r="E205" s="228">
        <v>13545592.778241523</v>
      </c>
      <c r="F205" s="228">
        <v>109737386.31230152</v>
      </c>
      <c r="G205" s="227">
        <v>1120.92</v>
      </c>
      <c r="H205" s="226">
        <v>94609010.760000005</v>
      </c>
      <c r="I205" s="226">
        <v>15128375.552301511</v>
      </c>
      <c r="J205" s="319">
        <v>2601125.489051674</v>
      </c>
      <c r="K205" s="228">
        <v>-11041929.942734765</v>
      </c>
      <c r="L205" s="228">
        <v>6687571.0986184198</v>
      </c>
      <c r="M205" s="247">
        <v>16020631.386026934</v>
      </c>
      <c r="N205" s="247">
        <v>382622.42159087677</v>
      </c>
      <c r="O205" s="417">
        <v>23090824.906236228</v>
      </c>
      <c r="P205" s="228"/>
      <c r="Q205" s="328">
        <v>122778238.09115112</v>
      </c>
      <c r="R205" s="339">
        <f t="shared" si="4"/>
        <v>-99687413.184914887</v>
      </c>
      <c r="T205" s="423">
        <v>2242482.3385765264</v>
      </c>
      <c r="U205" s="421">
        <v>0</v>
      </c>
      <c r="V205" s="421">
        <v>0</v>
      </c>
      <c r="W205" s="421">
        <v>0</v>
      </c>
      <c r="X205" s="422">
        <v>0</v>
      </c>
    </row>
    <row r="206" spans="1:24" x14ac:dyDescent="0.25">
      <c r="A206" s="318">
        <v>611</v>
      </c>
      <c r="B206" s="140" t="s">
        <v>194</v>
      </c>
      <c r="C206" s="228">
        <v>5068</v>
      </c>
      <c r="D206" s="228">
        <v>8580027.1203800011</v>
      </c>
      <c r="E206" s="228">
        <v>563504.46761056816</v>
      </c>
      <c r="F206" s="228">
        <v>9143531.587990569</v>
      </c>
      <c r="G206" s="227">
        <v>1120.92</v>
      </c>
      <c r="H206" s="226">
        <v>5680822.5600000005</v>
      </c>
      <c r="I206" s="226">
        <v>3462709.0279905684</v>
      </c>
      <c r="J206" s="319">
        <v>102294.57528143523</v>
      </c>
      <c r="K206" s="228">
        <v>-508618.02337873541</v>
      </c>
      <c r="L206" s="228">
        <v>3056385.5798932682</v>
      </c>
      <c r="M206" s="247">
        <v>839544.33725433156</v>
      </c>
      <c r="N206" s="247">
        <v>22974.66242458874</v>
      </c>
      <c r="O206" s="417">
        <v>3918904.5795721882</v>
      </c>
      <c r="P206" s="228"/>
      <c r="Q206" s="328">
        <v>5350851.5670734327</v>
      </c>
      <c r="R206" s="339">
        <f t="shared" si="4"/>
        <v>-1431946.9875012445</v>
      </c>
      <c r="T206" s="423">
        <v>65155.523284185263</v>
      </c>
      <c r="U206" s="421">
        <v>0</v>
      </c>
      <c r="V206" s="421">
        <v>0</v>
      </c>
      <c r="W206" s="421">
        <v>0</v>
      </c>
      <c r="X206" s="422">
        <v>0</v>
      </c>
    </row>
    <row r="207" spans="1:24" x14ac:dyDescent="0.25">
      <c r="A207" s="318">
        <v>614</v>
      </c>
      <c r="B207" s="140" t="s">
        <v>195</v>
      </c>
      <c r="C207" s="228">
        <v>3237</v>
      </c>
      <c r="D207" s="228">
        <v>2456842.1595399999</v>
      </c>
      <c r="E207" s="228">
        <v>2381154.5792955277</v>
      </c>
      <c r="F207" s="228">
        <v>4837996.7388355276</v>
      </c>
      <c r="G207" s="227">
        <v>1120.92</v>
      </c>
      <c r="H207" s="226">
        <v>3628418.04</v>
      </c>
      <c r="I207" s="226">
        <v>1209578.6988355275</v>
      </c>
      <c r="J207" s="319">
        <v>1044164.0870919372</v>
      </c>
      <c r="K207" s="228">
        <v>-275856.58313615178</v>
      </c>
      <c r="L207" s="228">
        <v>1977886.2027913129</v>
      </c>
      <c r="M207" s="247">
        <v>1585147.8705494483</v>
      </c>
      <c r="N207" s="247">
        <v>14674.226966928523</v>
      </c>
      <c r="O207" s="417">
        <v>3577708.3003076902</v>
      </c>
      <c r="P207" s="228"/>
      <c r="Q207" s="328">
        <v>15127061.500304868</v>
      </c>
      <c r="R207" s="339">
        <f t="shared" si="4"/>
        <v>-11549353.199997179</v>
      </c>
      <c r="T207" s="423">
        <v>-338061.17724602809</v>
      </c>
      <c r="U207" s="421">
        <v>-270506.98321106844</v>
      </c>
      <c r="V207" s="421">
        <v>-189581.98321106844</v>
      </c>
      <c r="W207" s="421">
        <v>-108656.98321106844</v>
      </c>
      <c r="X207" s="422">
        <v>-27731.98321106844</v>
      </c>
    </row>
    <row r="208" spans="1:24" x14ac:dyDescent="0.25">
      <c r="A208" s="318">
        <v>615</v>
      </c>
      <c r="B208" s="140" t="s">
        <v>196</v>
      </c>
      <c r="C208" s="228">
        <v>7990</v>
      </c>
      <c r="D208" s="228">
        <v>10243597.99202</v>
      </c>
      <c r="E208" s="228">
        <v>4678514.3548707543</v>
      </c>
      <c r="F208" s="228">
        <v>14922112.346890755</v>
      </c>
      <c r="G208" s="227">
        <v>1120.92</v>
      </c>
      <c r="H208" s="226">
        <v>8956150.8000000007</v>
      </c>
      <c r="I208" s="226">
        <v>5965961.5468907543</v>
      </c>
      <c r="J208" s="319">
        <v>2225089.9512136658</v>
      </c>
      <c r="K208" s="228">
        <v>-754201.74438395409</v>
      </c>
      <c r="L208" s="228">
        <v>7436849.7537204651</v>
      </c>
      <c r="M208" s="247">
        <v>3600904.1628583167</v>
      </c>
      <c r="N208" s="247">
        <v>36220.906229767963</v>
      </c>
      <c r="O208" s="417">
        <v>11073974.822808549</v>
      </c>
      <c r="P208" s="228"/>
      <c r="Q208" s="328">
        <v>33079509.875093006</v>
      </c>
      <c r="R208" s="339">
        <f t="shared" si="4"/>
        <v>-22005535.052284457</v>
      </c>
      <c r="T208" s="423">
        <v>-301719.16824676824</v>
      </c>
      <c r="U208" s="421">
        <v>-134972.7949568927</v>
      </c>
      <c r="V208" s="421">
        <v>0</v>
      </c>
      <c r="W208" s="421">
        <v>0</v>
      </c>
      <c r="X208" s="422">
        <v>0</v>
      </c>
    </row>
    <row r="209" spans="1:24" x14ac:dyDescent="0.25">
      <c r="A209" s="318">
        <v>616</v>
      </c>
      <c r="B209" s="140" t="s">
        <v>197</v>
      </c>
      <c r="C209" s="228">
        <v>1899</v>
      </c>
      <c r="D209" s="228">
        <v>2491651.4232900003</v>
      </c>
      <c r="E209" s="228">
        <v>338911.65151375922</v>
      </c>
      <c r="F209" s="228">
        <v>2830563.0748037593</v>
      </c>
      <c r="G209" s="227">
        <v>1120.92</v>
      </c>
      <c r="H209" s="226">
        <v>2128627.08</v>
      </c>
      <c r="I209" s="226">
        <v>701935.99480375927</v>
      </c>
      <c r="J209" s="319">
        <v>40556.249003922836</v>
      </c>
      <c r="K209" s="228">
        <v>-215231.90545639704</v>
      </c>
      <c r="L209" s="228">
        <v>527260.33835128509</v>
      </c>
      <c r="M209" s="247">
        <v>713706.1422271058</v>
      </c>
      <c r="N209" s="247">
        <v>8608.6984894029247</v>
      </c>
      <c r="O209" s="417">
        <v>1249575.1790677938</v>
      </c>
      <c r="P209" s="228"/>
      <c r="Q209" s="328">
        <v>3305289.4087584289</v>
      </c>
      <c r="R209" s="339">
        <f t="shared" ref="R209:R272" si="5">O209-Q209</f>
        <v>-2055714.2296906351</v>
      </c>
      <c r="T209" s="423">
        <v>-94112.864608992808</v>
      </c>
      <c r="U209" s="421">
        <v>-54481.90555048547</v>
      </c>
      <c r="V209" s="421">
        <v>-7006.9055504854687</v>
      </c>
      <c r="W209" s="421">
        <v>0</v>
      </c>
      <c r="X209" s="422">
        <v>0</v>
      </c>
    </row>
    <row r="210" spans="1:24" x14ac:dyDescent="0.25">
      <c r="A210" s="318">
        <v>619</v>
      </c>
      <c r="B210" s="140" t="s">
        <v>198</v>
      </c>
      <c r="C210" s="228">
        <v>2896</v>
      </c>
      <c r="D210" s="228">
        <v>3113775.6573900003</v>
      </c>
      <c r="E210" s="228">
        <v>555074.56717211404</v>
      </c>
      <c r="F210" s="228">
        <v>3668850.2245621141</v>
      </c>
      <c r="G210" s="227">
        <v>1120.92</v>
      </c>
      <c r="H210" s="226">
        <v>3246184.3200000003</v>
      </c>
      <c r="I210" s="226">
        <v>422665.90456211381</v>
      </c>
      <c r="J210" s="319">
        <v>152259.6898658805</v>
      </c>
      <c r="K210" s="228">
        <v>-325728.67962683213</v>
      </c>
      <c r="L210" s="228">
        <v>249196.9148011622</v>
      </c>
      <c r="M210" s="247">
        <v>1518073.4882845639</v>
      </c>
      <c r="N210" s="247">
        <v>13128.378528336423</v>
      </c>
      <c r="O210" s="417">
        <v>1780398.7816140626</v>
      </c>
      <c r="P210" s="228"/>
      <c r="Q210" s="328">
        <v>8761010.6727473363</v>
      </c>
      <c r="R210" s="339">
        <f t="shared" si="5"/>
        <v>-6980611.891133274</v>
      </c>
      <c r="T210" s="423">
        <v>-58149.292271572114</v>
      </c>
      <c r="U210" s="421">
        <v>0</v>
      </c>
      <c r="V210" s="421">
        <v>0</v>
      </c>
      <c r="W210" s="421">
        <v>0</v>
      </c>
      <c r="X210" s="422">
        <v>0</v>
      </c>
    </row>
    <row r="211" spans="1:24" x14ac:dyDescent="0.25">
      <c r="A211" s="318">
        <v>620</v>
      </c>
      <c r="B211" s="140" t="s">
        <v>199</v>
      </c>
      <c r="C211" s="228">
        <v>2597</v>
      </c>
      <c r="D211" s="228">
        <v>2011221.3310500002</v>
      </c>
      <c r="E211" s="228">
        <v>1948789.2671462777</v>
      </c>
      <c r="F211" s="228">
        <v>3960010.5981962779</v>
      </c>
      <c r="G211" s="227">
        <v>1120.92</v>
      </c>
      <c r="H211" s="226">
        <v>2911029.24</v>
      </c>
      <c r="I211" s="226">
        <v>1048981.3581962776</v>
      </c>
      <c r="J211" s="319">
        <v>833241.03216672619</v>
      </c>
      <c r="K211" s="228">
        <v>-258629.46003870669</v>
      </c>
      <c r="L211" s="228">
        <v>1623592.9303242972</v>
      </c>
      <c r="M211" s="247">
        <v>902810.12905693869</v>
      </c>
      <c r="N211" s="247">
        <v>11772.927844644231</v>
      </c>
      <c r="O211" s="417">
        <v>2538175.9872258799</v>
      </c>
      <c r="P211" s="228"/>
      <c r="Q211" s="328">
        <v>12956463.003889695</v>
      </c>
      <c r="R211" s="339">
        <f t="shared" si="5"/>
        <v>-10418287.016663816</v>
      </c>
      <c r="T211" s="423">
        <v>259598.79068045592</v>
      </c>
      <c r="U211" s="421">
        <v>183946.57934551308</v>
      </c>
      <c r="V211" s="421">
        <v>119021.57934551309</v>
      </c>
      <c r="W211" s="421">
        <v>54096.579345513084</v>
      </c>
      <c r="X211" s="422">
        <v>0</v>
      </c>
    </row>
    <row r="212" spans="1:24" x14ac:dyDescent="0.25">
      <c r="A212" s="318">
        <v>623</v>
      </c>
      <c r="B212" s="140" t="s">
        <v>200</v>
      </c>
      <c r="C212" s="228">
        <v>2197</v>
      </c>
      <c r="D212" s="228">
        <v>1595411.4497000002</v>
      </c>
      <c r="E212" s="228">
        <v>1521201.9363287219</v>
      </c>
      <c r="F212" s="228">
        <v>3116613.3860287219</v>
      </c>
      <c r="G212" s="227">
        <v>1120.92</v>
      </c>
      <c r="H212" s="226">
        <v>2462661.2400000002</v>
      </c>
      <c r="I212" s="226">
        <v>653952.14602872171</v>
      </c>
      <c r="J212" s="319">
        <v>685219.37259707274</v>
      </c>
      <c r="K212" s="228">
        <v>-202576.72224368932</v>
      </c>
      <c r="L212" s="228">
        <v>1136594.7963821052</v>
      </c>
      <c r="M212" s="247">
        <v>-41284.549077250776</v>
      </c>
      <c r="N212" s="247">
        <v>9959.6158932165472</v>
      </c>
      <c r="O212" s="417">
        <v>1105269.863198071</v>
      </c>
      <c r="P212" s="228"/>
      <c r="Q212" s="328">
        <v>7321489.0517806485</v>
      </c>
      <c r="R212" s="339">
        <f t="shared" si="5"/>
        <v>-6216219.1885825777</v>
      </c>
      <c r="T212" s="423">
        <v>119810.0640520598</v>
      </c>
      <c r="U212" s="421">
        <v>55810.099360927947</v>
      </c>
      <c r="V212" s="421">
        <v>885.09936092794942</v>
      </c>
      <c r="W212" s="421">
        <v>0</v>
      </c>
      <c r="X212" s="422">
        <v>0</v>
      </c>
    </row>
    <row r="213" spans="1:24" x14ac:dyDescent="0.25">
      <c r="A213" s="318">
        <v>624</v>
      </c>
      <c r="B213" s="140" t="s">
        <v>201</v>
      </c>
      <c r="C213" s="228">
        <v>5187</v>
      </c>
      <c r="D213" s="228">
        <v>6686593.6429100009</v>
      </c>
      <c r="E213" s="228">
        <v>1132617.7243573295</v>
      </c>
      <c r="F213" s="228">
        <v>7819211.3672673302</v>
      </c>
      <c r="G213" s="227">
        <v>1120.92</v>
      </c>
      <c r="H213" s="226">
        <v>5814212.04</v>
      </c>
      <c r="I213" s="226">
        <v>2004999.3272673301</v>
      </c>
      <c r="J213" s="319">
        <v>139283.1787348837</v>
      </c>
      <c r="K213" s="228">
        <v>-491941.7002280053</v>
      </c>
      <c r="L213" s="228">
        <v>1652340.8057742086</v>
      </c>
      <c r="M213" s="247">
        <v>858068.94726212602</v>
      </c>
      <c r="N213" s="247">
        <v>23514.122730138475</v>
      </c>
      <c r="O213" s="417">
        <v>2533923.8757664729</v>
      </c>
      <c r="P213" s="228"/>
      <c r="Q213" s="328">
        <v>8242591.0801244788</v>
      </c>
      <c r="R213" s="339">
        <f t="shared" si="5"/>
        <v>-5708667.2043580059</v>
      </c>
      <c r="T213" s="423">
        <v>701163.63510620967</v>
      </c>
      <c r="U213" s="421">
        <v>550063.12675259076</v>
      </c>
      <c r="V213" s="421">
        <v>420388.1267525907</v>
      </c>
      <c r="W213" s="421">
        <v>290713.1267525907</v>
      </c>
      <c r="X213" s="422">
        <v>161038.12675259073</v>
      </c>
    </row>
    <row r="214" spans="1:24" x14ac:dyDescent="0.25">
      <c r="A214" s="318">
        <v>625</v>
      </c>
      <c r="B214" s="140" t="s">
        <v>202</v>
      </c>
      <c r="C214" s="228">
        <v>3146</v>
      </c>
      <c r="D214" s="228">
        <v>4376235.9146600002</v>
      </c>
      <c r="E214" s="228">
        <v>652014.49489523307</v>
      </c>
      <c r="F214" s="228">
        <v>5028250.4095552331</v>
      </c>
      <c r="G214" s="227">
        <v>1120.92</v>
      </c>
      <c r="H214" s="226">
        <v>3526414.3200000003</v>
      </c>
      <c r="I214" s="226">
        <v>1501836.0895552328</v>
      </c>
      <c r="J214" s="319">
        <v>216078.38200812755</v>
      </c>
      <c r="K214" s="228">
        <v>-302495.33642794355</v>
      </c>
      <c r="L214" s="228">
        <v>1415419.1351354169</v>
      </c>
      <c r="M214" s="247">
        <v>1125701.88998853</v>
      </c>
      <c r="N214" s="247">
        <v>14261.698497978725</v>
      </c>
      <c r="O214" s="417">
        <v>2555382.7236219253</v>
      </c>
      <c r="P214" s="228"/>
      <c r="Q214" s="328">
        <v>8865939.8695913795</v>
      </c>
      <c r="R214" s="339">
        <f t="shared" si="5"/>
        <v>-6310557.1459694542</v>
      </c>
      <c r="T214" s="423">
        <v>339750.0601829511</v>
      </c>
      <c r="U214" s="421">
        <v>248105.14032937773</v>
      </c>
      <c r="V214" s="421">
        <v>169455.14032937773</v>
      </c>
      <c r="W214" s="421">
        <v>90805.140329377711</v>
      </c>
      <c r="X214" s="422">
        <v>12155.140329377717</v>
      </c>
    </row>
    <row r="215" spans="1:24" x14ac:dyDescent="0.25">
      <c r="A215" s="318">
        <v>626</v>
      </c>
      <c r="B215" s="140" t="s">
        <v>203</v>
      </c>
      <c r="C215" s="228">
        <v>5248</v>
      </c>
      <c r="D215" s="228">
        <v>6154230.11472</v>
      </c>
      <c r="E215" s="228">
        <v>1435179.4862235901</v>
      </c>
      <c r="F215" s="228">
        <v>7589409.6009435896</v>
      </c>
      <c r="G215" s="227">
        <v>1120.92</v>
      </c>
      <c r="H215" s="226">
        <v>5882588.1600000001</v>
      </c>
      <c r="I215" s="226">
        <v>1706821.4409435894</v>
      </c>
      <c r="J215" s="319">
        <v>691857.68329554261</v>
      </c>
      <c r="K215" s="228">
        <v>-575596.97001397284</v>
      </c>
      <c r="L215" s="228">
        <v>1823082.154225159</v>
      </c>
      <c r="M215" s="247">
        <v>18300.735187860038</v>
      </c>
      <c r="N215" s="247">
        <v>23790.652802731198</v>
      </c>
      <c r="O215" s="417">
        <v>1865173.5422157501</v>
      </c>
      <c r="P215" s="228"/>
      <c r="Q215" s="328">
        <v>15597289.552447708</v>
      </c>
      <c r="R215" s="339">
        <f t="shared" si="5"/>
        <v>-13732116.010231959</v>
      </c>
      <c r="T215" s="423">
        <v>-428558.28991702572</v>
      </c>
      <c r="U215" s="421">
        <v>-319035.76588382584</v>
      </c>
      <c r="V215" s="421">
        <v>-187835.76588382584</v>
      </c>
      <c r="W215" s="421">
        <v>-56635.765883825836</v>
      </c>
      <c r="X215" s="422">
        <v>0</v>
      </c>
    </row>
    <row r="216" spans="1:24" x14ac:dyDescent="0.25">
      <c r="A216" s="318">
        <v>630</v>
      </c>
      <c r="B216" s="140" t="s">
        <v>204</v>
      </c>
      <c r="C216" s="228">
        <v>1557</v>
      </c>
      <c r="D216" s="228">
        <v>2679506.3038599999</v>
      </c>
      <c r="E216" s="228">
        <v>656182.12137708336</v>
      </c>
      <c r="F216" s="228">
        <v>3335688.4252370833</v>
      </c>
      <c r="G216" s="227">
        <v>1120.92</v>
      </c>
      <c r="H216" s="226">
        <v>1745272.4400000002</v>
      </c>
      <c r="I216" s="226">
        <v>1590415.9852370832</v>
      </c>
      <c r="J216" s="319">
        <v>467778.33707578405</v>
      </c>
      <c r="K216" s="228">
        <v>-126508.74280185433</v>
      </c>
      <c r="L216" s="228">
        <v>1931685.5795110129</v>
      </c>
      <c r="M216" s="247">
        <v>547540.49422429968</v>
      </c>
      <c r="N216" s="247">
        <v>7058.3167709322552</v>
      </c>
      <c r="O216" s="417">
        <v>2486284.3905062447</v>
      </c>
      <c r="P216" s="228"/>
      <c r="Q216" s="328">
        <v>5221925.8646982051</v>
      </c>
      <c r="R216" s="339">
        <f t="shared" si="5"/>
        <v>-2735641.4741919604</v>
      </c>
      <c r="T216" s="423">
        <v>-319900.00673293608</v>
      </c>
      <c r="U216" s="421">
        <v>-287406.37679397035</v>
      </c>
      <c r="V216" s="421">
        <v>-248481.37679397035</v>
      </c>
      <c r="W216" s="421">
        <v>-209556.37679397035</v>
      </c>
      <c r="X216" s="422">
        <v>-170631.37679397035</v>
      </c>
    </row>
    <row r="217" spans="1:24" x14ac:dyDescent="0.25">
      <c r="A217" s="318">
        <v>631</v>
      </c>
      <c r="B217" s="140" t="s">
        <v>205</v>
      </c>
      <c r="C217" s="228">
        <v>2028</v>
      </c>
      <c r="D217" s="228">
        <v>2250845.7031300003</v>
      </c>
      <c r="E217" s="228">
        <v>267148.84571706812</v>
      </c>
      <c r="F217" s="228">
        <v>2517994.5488470686</v>
      </c>
      <c r="G217" s="227">
        <v>1120.92</v>
      </c>
      <c r="H217" s="226">
        <v>2273225.7600000002</v>
      </c>
      <c r="I217" s="226">
        <v>244768.78884706832</v>
      </c>
      <c r="J217" s="319">
        <v>47390.40280951585</v>
      </c>
      <c r="K217" s="228">
        <v>-185873.45025305529</v>
      </c>
      <c r="L217" s="228">
        <v>106285.74140352887</v>
      </c>
      <c r="M217" s="247">
        <v>470438.77876244643</v>
      </c>
      <c r="N217" s="247">
        <v>9193.4915937383521</v>
      </c>
      <c r="O217" s="417">
        <v>585918.01175971364</v>
      </c>
      <c r="P217" s="228"/>
      <c r="Q217" s="328">
        <v>3028577.7244507722</v>
      </c>
      <c r="R217" s="339">
        <f t="shared" si="5"/>
        <v>-2442659.7126910584</v>
      </c>
      <c r="T217" s="423">
        <v>167361.82382187343</v>
      </c>
      <c r="U217" s="421">
        <v>108284.93333775178</v>
      </c>
      <c r="V217" s="421">
        <v>57584.933337751769</v>
      </c>
      <c r="W217" s="421">
        <v>6884.9333377517696</v>
      </c>
      <c r="X217" s="422">
        <v>0</v>
      </c>
    </row>
    <row r="218" spans="1:24" x14ac:dyDescent="0.25">
      <c r="A218" s="318">
        <v>635</v>
      </c>
      <c r="B218" s="140" t="s">
        <v>206</v>
      </c>
      <c r="C218" s="228">
        <v>6499</v>
      </c>
      <c r="D218" s="228">
        <v>7836466.5015799999</v>
      </c>
      <c r="E218" s="228">
        <v>1046020.6456103885</v>
      </c>
      <c r="F218" s="228">
        <v>8882487.1471903883</v>
      </c>
      <c r="G218" s="227">
        <v>1120.92</v>
      </c>
      <c r="H218" s="226">
        <v>7284859.0800000001</v>
      </c>
      <c r="I218" s="226">
        <v>1597628.0671903882</v>
      </c>
      <c r="J218" s="319">
        <v>297420.20100174646</v>
      </c>
      <c r="K218" s="228">
        <v>-757924.23340802325</v>
      </c>
      <c r="L218" s="228">
        <v>1137124.0347841117</v>
      </c>
      <c r="M218" s="247">
        <v>1946852.0624848313</v>
      </c>
      <c r="N218" s="247">
        <v>29461.785930821276</v>
      </c>
      <c r="O218" s="417">
        <v>3113437.8831997639</v>
      </c>
      <c r="P218" s="228"/>
      <c r="Q218" s="328">
        <v>14251254.06488861</v>
      </c>
      <c r="R218" s="339">
        <f t="shared" si="5"/>
        <v>-11137816.181688845</v>
      </c>
      <c r="T218" s="423">
        <v>-144385.295372947</v>
      </c>
      <c r="U218" s="421">
        <v>-8755.172718266007</v>
      </c>
      <c r="V218" s="421">
        <v>0</v>
      </c>
      <c r="W218" s="421">
        <v>0</v>
      </c>
      <c r="X218" s="422">
        <v>0</v>
      </c>
    </row>
    <row r="219" spans="1:24" x14ac:dyDescent="0.25">
      <c r="A219" s="318">
        <v>636</v>
      </c>
      <c r="B219" s="140" t="s">
        <v>207</v>
      </c>
      <c r="C219" s="228">
        <v>8333</v>
      </c>
      <c r="D219" s="228">
        <v>11987748.2601</v>
      </c>
      <c r="E219" s="228">
        <v>1546505.9078570015</v>
      </c>
      <c r="F219" s="228">
        <v>13534254.167957</v>
      </c>
      <c r="G219" s="227">
        <v>1120.92</v>
      </c>
      <c r="H219" s="226">
        <v>9340626.3600000013</v>
      </c>
      <c r="I219" s="226">
        <v>4193627.8079569992</v>
      </c>
      <c r="J219" s="319">
        <v>185406.20739998377</v>
      </c>
      <c r="K219" s="228">
        <v>-838212.11763589398</v>
      </c>
      <c r="L219" s="228">
        <v>3540821.897721089</v>
      </c>
      <c r="M219" s="247">
        <v>3329999.6615766943</v>
      </c>
      <c r="N219" s="247">
        <v>37775.821228117202</v>
      </c>
      <c r="O219" s="417">
        <v>6908597.3805259001</v>
      </c>
      <c r="P219" s="228"/>
      <c r="Q219" s="328">
        <v>18385755.06186457</v>
      </c>
      <c r="R219" s="339">
        <f t="shared" si="5"/>
        <v>-11477157.68133867</v>
      </c>
      <c r="T219" s="423">
        <v>-52100.041401494571</v>
      </c>
      <c r="U219" s="421">
        <v>0</v>
      </c>
      <c r="V219" s="421">
        <v>0</v>
      </c>
      <c r="W219" s="421">
        <v>0</v>
      </c>
      <c r="X219" s="422">
        <v>0</v>
      </c>
    </row>
    <row r="220" spans="1:24" x14ac:dyDescent="0.25">
      <c r="A220" s="318">
        <v>638</v>
      </c>
      <c r="B220" s="140" t="s">
        <v>208</v>
      </c>
      <c r="C220" s="228">
        <v>50262</v>
      </c>
      <c r="D220" s="228">
        <v>68204159.576849997</v>
      </c>
      <c r="E220" s="228">
        <v>14009793.162069891</v>
      </c>
      <c r="F220" s="228">
        <v>82213952.738919884</v>
      </c>
      <c r="G220" s="227">
        <v>1120.92</v>
      </c>
      <c r="H220" s="226">
        <v>56339681.040000007</v>
      </c>
      <c r="I220" s="226">
        <v>25874271.698919877</v>
      </c>
      <c r="J220" s="319">
        <v>1406949.7415745759</v>
      </c>
      <c r="K220" s="228">
        <v>-6281041.9160893215</v>
      </c>
      <c r="L220" s="228">
        <v>21000179.524405129</v>
      </c>
      <c r="M220" s="247">
        <v>-1015762.4497033831</v>
      </c>
      <c r="N220" s="247">
        <v>227851.71325664548</v>
      </c>
      <c r="O220" s="417">
        <v>20212268.787958391</v>
      </c>
      <c r="P220" s="228"/>
      <c r="Q220" s="328">
        <v>43168354.061152279</v>
      </c>
      <c r="R220" s="339">
        <f t="shared" si="5"/>
        <v>-22956085.273193888</v>
      </c>
      <c r="T220" s="423">
        <v>6300401.9074684167</v>
      </c>
      <c r="U220" s="421">
        <v>4836238.8554403475</v>
      </c>
      <c r="V220" s="421">
        <v>3579688.8554403475</v>
      </c>
      <c r="W220" s="421">
        <v>2323138.8554403475</v>
      </c>
      <c r="X220" s="422">
        <v>1066588.8554403475</v>
      </c>
    </row>
    <row r="221" spans="1:24" x14ac:dyDescent="0.25">
      <c r="A221" s="318">
        <v>678</v>
      </c>
      <c r="B221" s="140" t="s">
        <v>209</v>
      </c>
      <c r="C221" s="228">
        <v>24811</v>
      </c>
      <c r="D221" s="228">
        <v>36641355.392900005</v>
      </c>
      <c r="E221" s="228">
        <v>3728751.6634631078</v>
      </c>
      <c r="F221" s="228">
        <v>40370107.056363113</v>
      </c>
      <c r="G221" s="227">
        <v>1120.92</v>
      </c>
      <c r="H221" s="226">
        <v>27811146.120000001</v>
      </c>
      <c r="I221" s="226">
        <v>12558960.936363112</v>
      </c>
      <c r="J221" s="319">
        <v>1226450.242278696</v>
      </c>
      <c r="K221" s="228">
        <v>-2901426.189727392</v>
      </c>
      <c r="L221" s="228">
        <v>10883984.988914415</v>
      </c>
      <c r="M221" s="247">
        <v>6956514.2283670856</v>
      </c>
      <c r="N221" s="247">
        <v>112475.2070671806</v>
      </c>
      <c r="O221" s="417">
        <v>17952974.424348682</v>
      </c>
      <c r="P221" s="228"/>
      <c r="Q221" s="328">
        <v>55118568.078204304</v>
      </c>
      <c r="R221" s="339">
        <f t="shared" si="5"/>
        <v>-37165593.653855622</v>
      </c>
      <c r="T221" s="423">
        <v>-9514.5472580469905</v>
      </c>
      <c r="U221" s="421">
        <v>0</v>
      </c>
      <c r="V221" s="421">
        <v>0</v>
      </c>
      <c r="W221" s="421">
        <v>0</v>
      </c>
      <c r="X221" s="422">
        <v>0</v>
      </c>
    </row>
    <row r="222" spans="1:24" x14ac:dyDescent="0.25">
      <c r="A222" s="318">
        <v>680</v>
      </c>
      <c r="B222" s="140" t="s">
        <v>210</v>
      </c>
      <c r="C222" s="228">
        <v>24178</v>
      </c>
      <c r="D222" s="228">
        <v>29780998.499100003</v>
      </c>
      <c r="E222" s="228">
        <v>4562026.9438177664</v>
      </c>
      <c r="F222" s="228">
        <v>34343025.442917772</v>
      </c>
      <c r="G222" s="227">
        <v>1120.92</v>
      </c>
      <c r="H222" s="226">
        <v>27101603.760000002</v>
      </c>
      <c r="I222" s="226">
        <v>7241421.68291777</v>
      </c>
      <c r="J222" s="319">
        <v>716989.92822826793</v>
      </c>
      <c r="K222" s="228">
        <v>-3096014.3966864967</v>
      </c>
      <c r="L222" s="228">
        <v>4862397.2144595422</v>
      </c>
      <c r="M222" s="247">
        <v>877240.6048444683</v>
      </c>
      <c r="N222" s="247">
        <v>109605.64090404629</v>
      </c>
      <c r="O222" s="417">
        <v>5849243.4602080574</v>
      </c>
      <c r="P222" s="228"/>
      <c r="Q222" s="328">
        <v>24601470.603347465</v>
      </c>
      <c r="R222" s="339">
        <f t="shared" si="5"/>
        <v>-18752227.143139407</v>
      </c>
      <c r="T222" s="423">
        <v>-307252.87393502478</v>
      </c>
      <c r="U222" s="421">
        <v>0</v>
      </c>
      <c r="V222" s="421">
        <v>0</v>
      </c>
      <c r="W222" s="421">
        <v>0</v>
      </c>
      <c r="X222" s="422">
        <v>0</v>
      </c>
    </row>
    <row r="223" spans="1:24" x14ac:dyDescent="0.25">
      <c r="A223" s="318">
        <v>681</v>
      </c>
      <c r="B223" s="140" t="s">
        <v>211</v>
      </c>
      <c r="C223" s="228">
        <v>3514</v>
      </c>
      <c r="D223" s="228">
        <v>3359471.1887500002</v>
      </c>
      <c r="E223" s="228">
        <v>875416.49226800329</v>
      </c>
      <c r="F223" s="228">
        <v>4234887.6810180033</v>
      </c>
      <c r="G223" s="227">
        <v>1120.92</v>
      </c>
      <c r="H223" s="226">
        <v>3938912.8800000004</v>
      </c>
      <c r="I223" s="226">
        <v>295974.80101800291</v>
      </c>
      <c r="J223" s="319">
        <v>266809.63351155614</v>
      </c>
      <c r="K223" s="228">
        <v>-368451.62470291829</v>
      </c>
      <c r="L223" s="228">
        <v>194332.8098266407</v>
      </c>
      <c r="M223" s="247">
        <v>1324933.6871698271</v>
      </c>
      <c r="N223" s="247">
        <v>15929.945493292193</v>
      </c>
      <c r="O223" s="417">
        <v>1535196.44248976</v>
      </c>
      <c r="P223" s="228"/>
      <c r="Q223" s="328">
        <v>9819637.7179133035</v>
      </c>
      <c r="R223" s="339">
        <f t="shared" si="5"/>
        <v>-8284441.2754235435</v>
      </c>
      <c r="T223" s="423">
        <v>59756.783534496346</v>
      </c>
      <c r="U223" s="421">
        <v>0</v>
      </c>
      <c r="V223" s="421">
        <v>0</v>
      </c>
      <c r="W223" s="421">
        <v>0</v>
      </c>
      <c r="X223" s="422">
        <v>0</v>
      </c>
    </row>
    <row r="224" spans="1:24" x14ac:dyDescent="0.25">
      <c r="A224" s="318">
        <v>683</v>
      </c>
      <c r="B224" s="140" t="s">
        <v>212</v>
      </c>
      <c r="C224" s="228">
        <v>3896</v>
      </c>
      <c r="D224" s="228">
        <v>5815005.8535800008</v>
      </c>
      <c r="E224" s="228">
        <v>2709841.4335478647</v>
      </c>
      <c r="F224" s="228">
        <v>8524847.2871278655</v>
      </c>
      <c r="G224" s="227">
        <v>1120.92</v>
      </c>
      <c r="H224" s="226">
        <v>4367104.32</v>
      </c>
      <c r="I224" s="226">
        <v>4157742.9671278652</v>
      </c>
      <c r="J224" s="319">
        <v>1219938.5985434733</v>
      </c>
      <c r="K224" s="228">
        <v>-410396.15344905219</v>
      </c>
      <c r="L224" s="228">
        <v>4967285.4122222867</v>
      </c>
      <c r="M224" s="247">
        <v>2398208.9570764145</v>
      </c>
      <c r="N224" s="247">
        <v>17661.65840690563</v>
      </c>
      <c r="O224" s="417">
        <v>7383156.027705607</v>
      </c>
      <c r="P224" s="228"/>
      <c r="Q224" s="328">
        <v>18745330.287080597</v>
      </c>
      <c r="R224" s="339">
        <f t="shared" si="5"/>
        <v>-11362174.259374991</v>
      </c>
      <c r="T224" s="423">
        <v>136836.64138961097</v>
      </c>
      <c r="U224" s="421">
        <v>23343.75907889197</v>
      </c>
      <c r="V224" s="421">
        <v>0</v>
      </c>
      <c r="W224" s="421">
        <v>0</v>
      </c>
      <c r="X224" s="422">
        <v>0</v>
      </c>
    </row>
    <row r="225" spans="1:24" x14ac:dyDescent="0.25">
      <c r="A225" s="318">
        <v>684</v>
      </c>
      <c r="B225" s="140" t="s">
        <v>213</v>
      </c>
      <c r="C225" s="228">
        <v>39360</v>
      </c>
      <c r="D225" s="228">
        <v>45158880.569300003</v>
      </c>
      <c r="E225" s="228">
        <v>6892249.3744869838</v>
      </c>
      <c r="F225" s="228">
        <v>52051129.943786986</v>
      </c>
      <c r="G225" s="227">
        <v>1120.92</v>
      </c>
      <c r="H225" s="226">
        <v>44119411.200000003</v>
      </c>
      <c r="I225" s="226">
        <v>7931718.7437869832</v>
      </c>
      <c r="J225" s="319">
        <v>1187106.9320828896</v>
      </c>
      <c r="K225" s="228">
        <v>-4635308.8360546967</v>
      </c>
      <c r="L225" s="228">
        <v>4483516.8398151761</v>
      </c>
      <c r="M225" s="247">
        <v>-425465.59293104633</v>
      </c>
      <c r="N225" s="247">
        <v>178429.89602048398</v>
      </c>
      <c r="O225" s="417">
        <v>4236481.1429046141</v>
      </c>
      <c r="P225" s="228"/>
      <c r="Q225" s="328">
        <v>36967325.501589954</v>
      </c>
      <c r="R225" s="339">
        <f t="shared" si="5"/>
        <v>-32730844.358685341</v>
      </c>
      <c r="T225" s="423">
        <v>4148013.6906060041</v>
      </c>
      <c r="U225" s="421">
        <v>3001432.6208550031</v>
      </c>
      <c r="V225" s="421">
        <v>2017432.6208550031</v>
      </c>
      <c r="W225" s="421">
        <v>1033432.6208550031</v>
      </c>
      <c r="X225" s="422">
        <v>49432.620855003122</v>
      </c>
    </row>
    <row r="226" spans="1:24" x14ac:dyDescent="0.25">
      <c r="A226" s="318">
        <v>686</v>
      </c>
      <c r="B226" s="140" t="s">
        <v>214</v>
      </c>
      <c r="C226" s="228">
        <v>3196</v>
      </c>
      <c r="D226" s="228">
        <v>3452836.1419900004</v>
      </c>
      <c r="E226" s="228">
        <v>752682.5941439427</v>
      </c>
      <c r="F226" s="228">
        <v>4205518.7361339433</v>
      </c>
      <c r="G226" s="227">
        <v>1120.92</v>
      </c>
      <c r="H226" s="226">
        <v>3582460.3200000003</v>
      </c>
      <c r="I226" s="226">
        <v>623058.41613394301</v>
      </c>
      <c r="J226" s="319">
        <v>389319.99415000825</v>
      </c>
      <c r="K226" s="228">
        <v>-335365.11677983298</v>
      </c>
      <c r="L226" s="228">
        <v>677013.29350411834</v>
      </c>
      <c r="M226" s="247">
        <v>1379481.3352439634</v>
      </c>
      <c r="N226" s="247">
        <v>14488.362491907186</v>
      </c>
      <c r="O226" s="417">
        <v>2070982.9912399887</v>
      </c>
      <c r="P226" s="228"/>
      <c r="Q226" s="328">
        <v>10234698.387637466</v>
      </c>
      <c r="R226" s="339">
        <f t="shared" si="5"/>
        <v>-8163715.396397477</v>
      </c>
      <c r="T226" s="423">
        <v>-688229.84640475572</v>
      </c>
      <c r="U226" s="421">
        <v>-621531.29708880559</v>
      </c>
      <c r="V226" s="421">
        <v>-541631.29708880559</v>
      </c>
      <c r="W226" s="421">
        <v>-461731.29708880553</v>
      </c>
      <c r="X226" s="422">
        <v>-381831.29708880553</v>
      </c>
    </row>
    <row r="227" spans="1:24" x14ac:dyDescent="0.25">
      <c r="A227" s="318">
        <v>687</v>
      </c>
      <c r="B227" s="140" t="s">
        <v>215</v>
      </c>
      <c r="C227" s="228">
        <v>1651</v>
      </c>
      <c r="D227" s="228">
        <v>1342700.3047500001</v>
      </c>
      <c r="E227" s="228">
        <v>967436.41270875349</v>
      </c>
      <c r="F227" s="228">
        <v>2310136.7174587538</v>
      </c>
      <c r="G227" s="227">
        <v>1120.92</v>
      </c>
      <c r="H227" s="226">
        <v>1850638.9200000002</v>
      </c>
      <c r="I227" s="226">
        <v>459497.79745875369</v>
      </c>
      <c r="J227" s="319">
        <v>526360.39425639668</v>
      </c>
      <c r="K227" s="228">
        <v>-200780.80085190915</v>
      </c>
      <c r="L227" s="228">
        <v>785077.39086324116</v>
      </c>
      <c r="M227" s="247">
        <v>392720.68595381198</v>
      </c>
      <c r="N227" s="247">
        <v>7484.4450795177609</v>
      </c>
      <c r="O227" s="417">
        <v>1185282.5218965709</v>
      </c>
      <c r="P227" s="228"/>
      <c r="Q227" s="328">
        <v>7268627.6008701222</v>
      </c>
      <c r="R227" s="339">
        <f t="shared" si="5"/>
        <v>-6083345.0789735513</v>
      </c>
      <c r="T227" s="423">
        <v>-342191.31795941811</v>
      </c>
      <c r="U227" s="421">
        <v>-307735.96598174796</v>
      </c>
      <c r="V227" s="421">
        <v>-266460.96598174796</v>
      </c>
      <c r="W227" s="421">
        <v>-225185.96598174796</v>
      </c>
      <c r="X227" s="422">
        <v>-183910.96598174796</v>
      </c>
    </row>
    <row r="228" spans="1:24" x14ac:dyDescent="0.25">
      <c r="A228" s="318">
        <v>689</v>
      </c>
      <c r="B228" s="140" t="s">
        <v>216</v>
      </c>
      <c r="C228" s="228">
        <v>3335</v>
      </c>
      <c r="D228" s="228">
        <v>2635310.9833000004</v>
      </c>
      <c r="E228" s="228">
        <v>782467.401359529</v>
      </c>
      <c r="F228" s="228">
        <v>3417778.3846595297</v>
      </c>
      <c r="G228" s="227">
        <v>1120.92</v>
      </c>
      <c r="H228" s="226">
        <v>3738268.2</v>
      </c>
      <c r="I228" s="226">
        <v>-320489.81534047052</v>
      </c>
      <c r="J228" s="319">
        <v>252685.27440078225</v>
      </c>
      <c r="K228" s="228">
        <v>-386268.3442617887</v>
      </c>
      <c r="L228" s="228">
        <v>-454072.88520147698</v>
      </c>
      <c r="M228" s="247">
        <v>614644.24518743134</v>
      </c>
      <c r="N228" s="247">
        <v>15118.488395028306</v>
      </c>
      <c r="O228" s="417">
        <v>175689.84838098267</v>
      </c>
      <c r="P228" s="228"/>
      <c r="Q228" s="328">
        <v>8735453.888602782</v>
      </c>
      <c r="R228" s="339">
        <f t="shared" si="5"/>
        <v>-8559764.0402217992</v>
      </c>
      <c r="T228" s="423">
        <v>263148.9776897236</v>
      </c>
      <c r="U228" s="421">
        <v>165998.37129694951</v>
      </c>
      <c r="V228" s="421">
        <v>82623.371296949495</v>
      </c>
      <c r="W228" s="421">
        <v>0</v>
      </c>
      <c r="X228" s="422">
        <v>0</v>
      </c>
    </row>
    <row r="229" spans="1:24" x14ac:dyDescent="0.25">
      <c r="A229" s="318">
        <v>691</v>
      </c>
      <c r="B229" s="140" t="s">
        <v>217</v>
      </c>
      <c r="C229" s="228">
        <v>2743</v>
      </c>
      <c r="D229" s="228">
        <v>4112661.5664599999</v>
      </c>
      <c r="E229" s="228">
        <v>520125.34379823826</v>
      </c>
      <c r="F229" s="228">
        <v>4632786.9102582382</v>
      </c>
      <c r="G229" s="227">
        <v>1120.92</v>
      </c>
      <c r="H229" s="226">
        <v>3074683.56</v>
      </c>
      <c r="I229" s="226">
        <v>1558103.3502582381</v>
      </c>
      <c r="J229" s="319">
        <v>341775.37290247082</v>
      </c>
      <c r="K229" s="228">
        <v>-278714.12829981203</v>
      </c>
      <c r="L229" s="228">
        <v>1621164.5948608969</v>
      </c>
      <c r="M229" s="247">
        <v>1618925.5047638242</v>
      </c>
      <c r="N229" s="247">
        <v>12434.786706915334</v>
      </c>
      <c r="O229" s="417">
        <v>3252524.8863316365</v>
      </c>
      <c r="P229" s="228"/>
      <c r="Q229" s="328">
        <v>9706353.5068316236</v>
      </c>
      <c r="R229" s="339">
        <f t="shared" si="5"/>
        <v>-6453828.6204999872</v>
      </c>
      <c r="T229" s="423">
        <v>-438150.25955149019</v>
      </c>
      <c r="U229" s="421">
        <v>-380905.54091142403</v>
      </c>
      <c r="V229" s="421">
        <v>-312330.54091142403</v>
      </c>
      <c r="W229" s="421">
        <v>-243755.54091142403</v>
      </c>
      <c r="X229" s="422">
        <v>-175180.54091142403</v>
      </c>
    </row>
    <row r="230" spans="1:24" x14ac:dyDescent="0.25">
      <c r="A230" s="318">
        <v>694</v>
      </c>
      <c r="B230" s="140" t="s">
        <v>218</v>
      </c>
      <c r="C230" s="228">
        <v>28736</v>
      </c>
      <c r="D230" s="228">
        <v>36510377.692819998</v>
      </c>
      <c r="E230" s="228">
        <v>4554651.8960632263</v>
      </c>
      <c r="F230" s="228">
        <v>41065029.588883221</v>
      </c>
      <c r="G230" s="227">
        <v>1120.92</v>
      </c>
      <c r="H230" s="226">
        <v>32210757.120000001</v>
      </c>
      <c r="I230" s="226">
        <v>8854272.4688832201</v>
      </c>
      <c r="J230" s="319">
        <v>738892.74668517662</v>
      </c>
      <c r="K230" s="228">
        <v>-4611586.0079911277</v>
      </c>
      <c r="L230" s="228">
        <v>4981579.2075772695</v>
      </c>
      <c r="M230" s="247">
        <v>1557822.9372576831</v>
      </c>
      <c r="N230" s="247">
        <v>130268.33059056473</v>
      </c>
      <c r="O230" s="417">
        <v>6669670.4754255172</v>
      </c>
      <c r="P230" s="228"/>
      <c r="Q230" s="328">
        <v>29341923.445663981</v>
      </c>
      <c r="R230" s="339">
        <f t="shared" si="5"/>
        <v>-22672252.970238462</v>
      </c>
      <c r="T230" s="423">
        <v>1459355.6233626378</v>
      </c>
      <c r="U230" s="421">
        <v>622258.2244712566</v>
      </c>
      <c r="V230" s="421">
        <v>0</v>
      </c>
      <c r="W230" s="421">
        <v>0</v>
      </c>
      <c r="X230" s="422">
        <v>0</v>
      </c>
    </row>
    <row r="231" spans="1:24" x14ac:dyDescent="0.25">
      <c r="A231" s="318">
        <v>697</v>
      </c>
      <c r="B231" s="140" t="s">
        <v>219</v>
      </c>
      <c r="C231" s="228">
        <v>1288</v>
      </c>
      <c r="D231" s="228">
        <v>1137631.45707</v>
      </c>
      <c r="E231" s="228">
        <v>649707.39436497737</v>
      </c>
      <c r="F231" s="228">
        <v>1787338.8514349773</v>
      </c>
      <c r="G231" s="227">
        <v>1120.92</v>
      </c>
      <c r="H231" s="226">
        <v>1443744.9600000002</v>
      </c>
      <c r="I231" s="226">
        <v>343593.89143497706</v>
      </c>
      <c r="J231" s="319">
        <v>145186.89193318793</v>
      </c>
      <c r="K231" s="228">
        <v>-94014.991948754512</v>
      </c>
      <c r="L231" s="228">
        <v>394765.7914194105</v>
      </c>
      <c r="M231" s="247">
        <v>437115.16812484409</v>
      </c>
      <c r="N231" s="247">
        <v>5838.864483597139</v>
      </c>
      <c r="O231" s="417">
        <v>837719.82402785169</v>
      </c>
      <c r="P231" s="228"/>
      <c r="Q231" s="328">
        <v>5569689.1144748786</v>
      </c>
      <c r="R231" s="339">
        <f t="shared" si="5"/>
        <v>-4731969.2904470265</v>
      </c>
      <c r="T231" s="423">
        <v>-57168.376773491407</v>
      </c>
      <c r="U231" s="421">
        <v>-30288.610966562781</v>
      </c>
      <c r="V231" s="421">
        <v>0</v>
      </c>
      <c r="W231" s="421">
        <v>0</v>
      </c>
      <c r="X231" s="422">
        <v>0</v>
      </c>
    </row>
    <row r="232" spans="1:24" x14ac:dyDescent="0.25">
      <c r="A232" s="318">
        <v>698</v>
      </c>
      <c r="B232" s="140" t="s">
        <v>220</v>
      </c>
      <c r="C232" s="228">
        <v>62922</v>
      </c>
      <c r="D232" s="228">
        <v>79611454.012260005</v>
      </c>
      <c r="E232" s="228">
        <v>13706366.745990088</v>
      </c>
      <c r="F232" s="228">
        <v>93317820.758250087</v>
      </c>
      <c r="G232" s="227">
        <v>1120.92</v>
      </c>
      <c r="H232" s="226">
        <v>70530528.24000001</v>
      </c>
      <c r="I232" s="226">
        <v>22787292.518250078</v>
      </c>
      <c r="J232" s="319">
        <v>1846472.6525724854</v>
      </c>
      <c r="K232" s="228">
        <v>-8426882.3579036836</v>
      </c>
      <c r="L232" s="228">
        <v>16206882.812918881</v>
      </c>
      <c r="M232" s="247">
        <v>13734148.785823315</v>
      </c>
      <c r="N232" s="247">
        <v>285243.03651933162</v>
      </c>
      <c r="O232" s="417">
        <v>30226274.635261524</v>
      </c>
      <c r="P232" s="228"/>
      <c r="Q232" s="328">
        <v>83723611.532032117</v>
      </c>
      <c r="R232" s="339">
        <f t="shared" si="5"/>
        <v>-53497336.896770597</v>
      </c>
      <c r="T232" s="423">
        <v>-8790932.5507781561</v>
      </c>
      <c r="U232" s="421">
        <v>-7477789.2090828409</v>
      </c>
      <c r="V232" s="421">
        <v>-5904739.2090828409</v>
      </c>
      <c r="W232" s="421">
        <v>-4331689.2090828409</v>
      </c>
      <c r="X232" s="422">
        <v>-2758639.2090828414</v>
      </c>
    </row>
    <row r="233" spans="1:24" x14ac:dyDescent="0.25">
      <c r="A233" s="318">
        <v>700</v>
      </c>
      <c r="B233" s="140" t="s">
        <v>221</v>
      </c>
      <c r="C233" s="228">
        <v>5099</v>
      </c>
      <c r="D233" s="228">
        <v>5302219.8169</v>
      </c>
      <c r="E233" s="228">
        <v>1361908.6607964041</v>
      </c>
      <c r="F233" s="228">
        <v>6664128.4776964039</v>
      </c>
      <c r="G233" s="227">
        <v>1120.92</v>
      </c>
      <c r="H233" s="226">
        <v>5715571.0800000001</v>
      </c>
      <c r="I233" s="226">
        <v>948557.39769640379</v>
      </c>
      <c r="J233" s="319">
        <v>128671.34083513964</v>
      </c>
      <c r="K233" s="228">
        <v>-524745.11215684761</v>
      </c>
      <c r="L233" s="228">
        <v>552483.6263746958</v>
      </c>
      <c r="M233" s="247">
        <v>165538.73553479245</v>
      </c>
      <c r="N233" s="247">
        <v>23115.194100824385</v>
      </c>
      <c r="O233" s="417">
        <v>741137.55601031263</v>
      </c>
      <c r="P233" s="228"/>
      <c r="Q233" s="328">
        <v>10785322.447456043</v>
      </c>
      <c r="R233" s="339">
        <f t="shared" si="5"/>
        <v>-10044184.89144573</v>
      </c>
      <c r="T233" s="423">
        <v>1117614.9156438122</v>
      </c>
      <c r="U233" s="421">
        <v>969077.90155183163</v>
      </c>
      <c r="V233" s="421">
        <v>841602.90155183163</v>
      </c>
      <c r="W233" s="421">
        <v>714127.90155183163</v>
      </c>
      <c r="X233" s="422">
        <v>586652.90155183163</v>
      </c>
    </row>
    <row r="234" spans="1:24" x14ac:dyDescent="0.25">
      <c r="A234" s="318">
        <v>702</v>
      </c>
      <c r="B234" s="140" t="s">
        <v>222</v>
      </c>
      <c r="C234" s="228">
        <v>4398</v>
      </c>
      <c r="D234" s="228">
        <v>4314334.7203300009</v>
      </c>
      <c r="E234" s="228">
        <v>890961.76543368422</v>
      </c>
      <c r="F234" s="228">
        <v>5205296.4857636848</v>
      </c>
      <c r="G234" s="227">
        <v>1120.92</v>
      </c>
      <c r="H234" s="226">
        <v>4929806.16</v>
      </c>
      <c r="I234" s="226">
        <v>275490.3257636847</v>
      </c>
      <c r="J234" s="319">
        <v>473260.7290491942</v>
      </c>
      <c r="K234" s="228">
        <v>-419578.21391025453</v>
      </c>
      <c r="L234" s="228">
        <v>329172.8409026243</v>
      </c>
      <c r="M234" s="247">
        <v>959667.50125009241</v>
      </c>
      <c r="N234" s="247">
        <v>19937.364905947372</v>
      </c>
      <c r="O234" s="417">
        <v>1308777.7070586639</v>
      </c>
      <c r="P234" s="228"/>
      <c r="Q234" s="328">
        <v>11706753.036290171</v>
      </c>
      <c r="R234" s="339">
        <f t="shared" si="5"/>
        <v>-10397975.329231506</v>
      </c>
      <c r="T234" s="423">
        <v>-572198.41958403296</v>
      </c>
      <c r="U234" s="421">
        <v>-480414.87143273477</v>
      </c>
      <c r="V234" s="421">
        <v>-370464.87143273477</v>
      </c>
      <c r="W234" s="421">
        <v>-260514.87143273474</v>
      </c>
      <c r="X234" s="422">
        <v>-150564.87143273474</v>
      </c>
    </row>
    <row r="235" spans="1:24" x14ac:dyDescent="0.25">
      <c r="A235" s="318">
        <v>704</v>
      </c>
      <c r="B235" s="140" t="s">
        <v>223</v>
      </c>
      <c r="C235" s="228">
        <v>6251</v>
      </c>
      <c r="D235" s="228">
        <v>9624753.4641600009</v>
      </c>
      <c r="E235" s="228">
        <v>575400.42598252278</v>
      </c>
      <c r="F235" s="228">
        <v>10200153.890142523</v>
      </c>
      <c r="G235" s="227">
        <v>1120.92</v>
      </c>
      <c r="H235" s="226">
        <v>7006870.9200000009</v>
      </c>
      <c r="I235" s="226">
        <v>3193282.9701425219</v>
      </c>
      <c r="J235" s="319">
        <v>158712.10724131577</v>
      </c>
      <c r="K235" s="228">
        <v>-524446.66852564912</v>
      </c>
      <c r="L235" s="228">
        <v>2827548.4088581884</v>
      </c>
      <c r="M235" s="247">
        <v>581477.9419417755</v>
      </c>
      <c r="N235" s="247">
        <v>28337.532520936114</v>
      </c>
      <c r="O235" s="417">
        <v>3437363.8833209001</v>
      </c>
      <c r="P235" s="228"/>
      <c r="Q235" s="328">
        <v>4853930.3650979279</v>
      </c>
      <c r="R235" s="339">
        <f t="shared" si="5"/>
        <v>-1416566.4817770277</v>
      </c>
      <c r="T235" s="423">
        <v>355632.673432332</v>
      </c>
      <c r="U235" s="421">
        <v>173537.18900617582</v>
      </c>
      <c r="V235" s="421">
        <v>17262.189006175802</v>
      </c>
      <c r="W235" s="421">
        <v>0</v>
      </c>
      <c r="X235" s="422">
        <v>0</v>
      </c>
    </row>
    <row r="236" spans="1:24" x14ac:dyDescent="0.25">
      <c r="A236" s="318">
        <v>707</v>
      </c>
      <c r="B236" s="140" t="s">
        <v>224</v>
      </c>
      <c r="C236" s="228">
        <v>2181</v>
      </c>
      <c r="D236" s="228">
        <v>1720037.31</v>
      </c>
      <c r="E236" s="228">
        <v>766378.79359444405</v>
      </c>
      <c r="F236" s="228">
        <v>2486416.1035944442</v>
      </c>
      <c r="G236" s="227">
        <v>1120.92</v>
      </c>
      <c r="H236" s="226">
        <v>2444726.52</v>
      </c>
      <c r="I236" s="226">
        <v>41689.583594444208</v>
      </c>
      <c r="J236" s="319">
        <v>313087.84586585488</v>
      </c>
      <c r="K236" s="228">
        <v>-276712.30173737224</v>
      </c>
      <c r="L236" s="228">
        <v>78065.127722926845</v>
      </c>
      <c r="M236" s="247">
        <v>1290572.9122910867</v>
      </c>
      <c r="N236" s="247">
        <v>9887.0834151594408</v>
      </c>
      <c r="O236" s="417">
        <v>1378525.1234291731</v>
      </c>
      <c r="P236" s="228"/>
      <c r="Q236" s="328">
        <v>8399483.3756218441</v>
      </c>
      <c r="R236" s="339">
        <f t="shared" si="5"/>
        <v>-7020958.2521926705</v>
      </c>
      <c r="T236" s="423">
        <v>9513.2310640957458</v>
      </c>
      <c r="U236" s="421">
        <v>0</v>
      </c>
      <c r="V236" s="421">
        <v>0</v>
      </c>
      <c r="W236" s="421">
        <v>0</v>
      </c>
      <c r="X236" s="422">
        <v>0</v>
      </c>
    </row>
    <row r="237" spans="1:24" x14ac:dyDescent="0.25">
      <c r="A237" s="318">
        <v>710</v>
      </c>
      <c r="B237" s="140" t="s">
        <v>225</v>
      </c>
      <c r="C237" s="228">
        <v>27592</v>
      </c>
      <c r="D237" s="228">
        <v>32691530.712400004</v>
      </c>
      <c r="E237" s="228">
        <v>9978517.8557015359</v>
      </c>
      <c r="F237" s="228">
        <v>42670048.56810154</v>
      </c>
      <c r="G237" s="227">
        <v>1120.92</v>
      </c>
      <c r="H237" s="226">
        <v>30928424.640000001</v>
      </c>
      <c r="I237" s="226">
        <v>11741623.92810154</v>
      </c>
      <c r="J237" s="319">
        <v>716698.49232416321</v>
      </c>
      <c r="K237" s="228">
        <v>-3522304.2198299649</v>
      </c>
      <c r="L237" s="228">
        <v>8936018.2005957365</v>
      </c>
      <c r="M237" s="247">
        <v>4952768.5482049771</v>
      </c>
      <c r="N237" s="247">
        <v>125082.25840948155</v>
      </c>
      <c r="O237" s="417">
        <v>14013869.007210195</v>
      </c>
      <c r="P237" s="228"/>
      <c r="Q237" s="328">
        <v>47540149.854142442</v>
      </c>
      <c r="R237" s="339">
        <f t="shared" si="5"/>
        <v>-33526280.846932247</v>
      </c>
      <c r="T237" s="423">
        <v>-2291165.7304583569</v>
      </c>
      <c r="U237" s="421">
        <v>-1715337.7039484382</v>
      </c>
      <c r="V237" s="421">
        <v>-1025537.7039484382</v>
      </c>
      <c r="W237" s="421">
        <v>-335737.70394843817</v>
      </c>
      <c r="X237" s="422">
        <v>0</v>
      </c>
    </row>
    <row r="238" spans="1:24" x14ac:dyDescent="0.25">
      <c r="A238" s="318">
        <v>729</v>
      </c>
      <c r="B238" s="140" t="s">
        <v>226</v>
      </c>
      <c r="C238" s="228">
        <v>9415</v>
      </c>
      <c r="D238" s="228">
        <v>10692209.38029</v>
      </c>
      <c r="E238" s="228">
        <v>2139648.4686047821</v>
      </c>
      <c r="F238" s="228">
        <v>12831857.848894782</v>
      </c>
      <c r="G238" s="227">
        <v>1120.92</v>
      </c>
      <c r="H238" s="226">
        <v>10553461.800000001</v>
      </c>
      <c r="I238" s="226">
        <v>2278396.0488947816</v>
      </c>
      <c r="J238" s="319">
        <v>570180.62244820653</v>
      </c>
      <c r="K238" s="228">
        <v>-1129052.962226263</v>
      </c>
      <c r="L238" s="228">
        <v>1719523.709116725</v>
      </c>
      <c r="M238" s="247">
        <v>4169768.2508907951</v>
      </c>
      <c r="N238" s="247">
        <v>42680.830056729086</v>
      </c>
      <c r="O238" s="417">
        <v>5931972.7900642492</v>
      </c>
      <c r="P238" s="228"/>
      <c r="Q238" s="328">
        <v>26900454.24513099</v>
      </c>
      <c r="R238" s="339">
        <f t="shared" si="5"/>
        <v>-20968481.455066741</v>
      </c>
      <c r="T238" s="423">
        <v>485888.89880725392</v>
      </c>
      <c r="U238" s="421">
        <v>211624.1434285529</v>
      </c>
      <c r="V238" s="421">
        <v>0</v>
      </c>
      <c r="W238" s="421">
        <v>0</v>
      </c>
      <c r="X238" s="422">
        <v>0</v>
      </c>
    </row>
    <row r="239" spans="1:24" x14ac:dyDescent="0.25">
      <c r="A239" s="318">
        <v>732</v>
      </c>
      <c r="B239" s="140" t="s">
        <v>227</v>
      </c>
      <c r="C239" s="228">
        <v>3491</v>
      </c>
      <c r="D239" s="228">
        <v>2828740.1907000002</v>
      </c>
      <c r="E239" s="228">
        <v>3001387.6334853526</v>
      </c>
      <c r="F239" s="228">
        <v>5830127.8241853528</v>
      </c>
      <c r="G239" s="227">
        <v>1120.92</v>
      </c>
      <c r="H239" s="226">
        <v>3913131.72</v>
      </c>
      <c r="I239" s="226">
        <v>1916996.1041853526</v>
      </c>
      <c r="J239" s="319">
        <v>1134191.8872181189</v>
      </c>
      <c r="K239" s="228">
        <v>-320954.19779053988</v>
      </c>
      <c r="L239" s="228">
        <v>2730233.7936129319</v>
      </c>
      <c r="M239" s="247">
        <v>1352377.6013531485</v>
      </c>
      <c r="N239" s="247">
        <v>15825.680056085102</v>
      </c>
      <c r="O239" s="417">
        <v>4098437.0750221652</v>
      </c>
      <c r="P239" s="228"/>
      <c r="Q239" s="328">
        <v>18620088.494398043</v>
      </c>
      <c r="R239" s="339">
        <f t="shared" si="5"/>
        <v>-14521651.419375878</v>
      </c>
      <c r="T239" s="423">
        <v>557741.54117437685</v>
      </c>
      <c r="U239" s="421">
        <v>456046.55859051651</v>
      </c>
      <c r="V239" s="421">
        <v>368771.55859051651</v>
      </c>
      <c r="W239" s="421">
        <v>281496.55859051651</v>
      </c>
      <c r="X239" s="422">
        <v>194221.55859051648</v>
      </c>
    </row>
    <row r="240" spans="1:24" x14ac:dyDescent="0.25">
      <c r="A240" s="318">
        <v>734</v>
      </c>
      <c r="B240" s="140" t="s">
        <v>228</v>
      </c>
      <c r="C240" s="228">
        <v>52321</v>
      </c>
      <c r="D240" s="228">
        <v>61496840.828440011</v>
      </c>
      <c r="E240" s="228">
        <v>11350555.88608505</v>
      </c>
      <c r="F240" s="228">
        <v>72847396.714525059</v>
      </c>
      <c r="G240" s="227">
        <v>1120.92</v>
      </c>
      <c r="H240" s="226">
        <v>58647655.32</v>
      </c>
      <c r="I240" s="226">
        <v>14199741.394525059</v>
      </c>
      <c r="J240" s="319">
        <v>1518118.2430142337</v>
      </c>
      <c r="K240" s="228">
        <v>-6669187.4402341908</v>
      </c>
      <c r="L240" s="228">
        <v>9048672.1973051019</v>
      </c>
      <c r="M240" s="247">
        <v>13855339.497291729</v>
      </c>
      <c r="N240" s="247">
        <v>237185.73652661947</v>
      </c>
      <c r="O240" s="417">
        <v>23141197.43112345</v>
      </c>
      <c r="P240" s="228"/>
      <c r="Q240" s="328">
        <v>94767205.467227027</v>
      </c>
      <c r="R240" s="339">
        <f t="shared" si="5"/>
        <v>-71626008.036103576</v>
      </c>
      <c r="T240" s="423">
        <v>-1586550.2159981381</v>
      </c>
      <c r="U240" s="421">
        <v>-494643.20762522443</v>
      </c>
      <c r="V240" s="421">
        <v>0</v>
      </c>
      <c r="W240" s="421">
        <v>0</v>
      </c>
      <c r="X240" s="422">
        <v>0</v>
      </c>
    </row>
    <row r="241" spans="1:24" x14ac:dyDescent="0.25">
      <c r="A241" s="318">
        <v>738</v>
      </c>
      <c r="B241" s="140" t="s">
        <v>229</v>
      </c>
      <c r="C241" s="228">
        <v>2994</v>
      </c>
      <c r="D241" s="228">
        <v>3913602.0318200001</v>
      </c>
      <c r="E241" s="228">
        <v>465580.021406719</v>
      </c>
      <c r="F241" s="228">
        <v>4379182.0532267187</v>
      </c>
      <c r="G241" s="227">
        <v>1120.92</v>
      </c>
      <c r="H241" s="226">
        <v>3356034.4800000004</v>
      </c>
      <c r="I241" s="226">
        <v>1023147.5732267182</v>
      </c>
      <c r="J241" s="319">
        <v>58724.839989791755</v>
      </c>
      <c r="K241" s="228">
        <v>-265994.42421116977</v>
      </c>
      <c r="L241" s="228">
        <v>815877.98900534026</v>
      </c>
      <c r="M241" s="247">
        <v>755059.10353436216</v>
      </c>
      <c r="N241" s="247">
        <v>13572.639956436205</v>
      </c>
      <c r="O241" s="417">
        <v>1584509.7324961387</v>
      </c>
      <c r="P241" s="228"/>
      <c r="Q241" s="328">
        <v>4147153.7375397906</v>
      </c>
      <c r="R241" s="339">
        <f t="shared" si="5"/>
        <v>-2562644.0050436519</v>
      </c>
      <c r="T241" s="423">
        <v>-191187.37192608343</v>
      </c>
      <c r="U241" s="421">
        <v>-128704.43805500866</v>
      </c>
      <c r="V241" s="421">
        <v>-53854.438055008664</v>
      </c>
      <c r="W241" s="421">
        <v>0</v>
      </c>
      <c r="X241" s="422">
        <v>0</v>
      </c>
    </row>
    <row r="242" spans="1:24" x14ac:dyDescent="0.25">
      <c r="A242" s="318">
        <v>739</v>
      </c>
      <c r="B242" s="140" t="s">
        <v>230</v>
      </c>
      <c r="C242" s="228">
        <v>3429</v>
      </c>
      <c r="D242" s="228">
        <v>3146668.9449400003</v>
      </c>
      <c r="E242" s="228">
        <v>713616.95056878775</v>
      </c>
      <c r="F242" s="228">
        <v>3860285.8955087881</v>
      </c>
      <c r="G242" s="227">
        <v>1120.92</v>
      </c>
      <c r="H242" s="226">
        <v>3843634.68</v>
      </c>
      <c r="I242" s="226">
        <v>16651.215508787893</v>
      </c>
      <c r="J242" s="319">
        <v>201127.33682559678</v>
      </c>
      <c r="K242" s="228">
        <v>-355778.4867371177</v>
      </c>
      <c r="L242" s="228">
        <v>-137999.93440273302</v>
      </c>
      <c r="M242" s="247">
        <v>870010.96626475069</v>
      </c>
      <c r="N242" s="247">
        <v>15544.61670361381</v>
      </c>
      <c r="O242" s="417">
        <v>747555.64856563148</v>
      </c>
      <c r="P242" s="228"/>
      <c r="Q242" s="328">
        <v>10241542.90790594</v>
      </c>
      <c r="R242" s="339">
        <f t="shared" si="5"/>
        <v>-9493987.2593403086</v>
      </c>
      <c r="T242" s="423">
        <v>701238.18185037165</v>
      </c>
      <c r="U242" s="421">
        <v>601349.29749630205</v>
      </c>
      <c r="V242" s="421">
        <v>515624.297496302</v>
      </c>
      <c r="W242" s="421">
        <v>429899.297496302</v>
      </c>
      <c r="X242" s="422">
        <v>344174.297496302</v>
      </c>
    </row>
    <row r="243" spans="1:24" x14ac:dyDescent="0.25">
      <c r="A243" s="318">
        <v>740</v>
      </c>
      <c r="B243" s="140" t="s">
        <v>231</v>
      </c>
      <c r="C243" s="228">
        <v>33611</v>
      </c>
      <c r="D243" s="228">
        <v>33656349.95228</v>
      </c>
      <c r="E243" s="228">
        <v>8006871.2287404314</v>
      </c>
      <c r="F243" s="228">
        <v>41663221.181020431</v>
      </c>
      <c r="G243" s="227">
        <v>1120.92</v>
      </c>
      <c r="H243" s="226">
        <v>37675242.120000005</v>
      </c>
      <c r="I243" s="226">
        <v>3987979.0610204265</v>
      </c>
      <c r="J243" s="319">
        <v>1455874.1861831851</v>
      </c>
      <c r="K243" s="228">
        <v>-4823826.0900406763</v>
      </c>
      <c r="L243" s="228">
        <v>620027.15716293547</v>
      </c>
      <c r="M243" s="247">
        <v>8341637.3228145614</v>
      </c>
      <c r="N243" s="247">
        <v>152368.06999858961</v>
      </c>
      <c r="O243" s="417">
        <v>9114032.5499760862</v>
      </c>
      <c r="P243" s="228"/>
      <c r="Q243" s="328">
        <v>74048458.574803263</v>
      </c>
      <c r="R243" s="339">
        <f t="shared" si="5"/>
        <v>-64934426.024827175</v>
      </c>
      <c r="T243" s="423">
        <v>-5378174.2029443467</v>
      </c>
      <c r="U243" s="421">
        <v>-4676733.3578071743</v>
      </c>
      <c r="V243" s="421">
        <v>-3836458.3578071743</v>
      </c>
      <c r="W243" s="421">
        <v>-2996183.3578071743</v>
      </c>
      <c r="X243" s="422">
        <v>-2155908.3578071743</v>
      </c>
    </row>
    <row r="244" spans="1:24" x14ac:dyDescent="0.25">
      <c r="A244" s="318">
        <v>742</v>
      </c>
      <c r="B244" s="140" t="s">
        <v>232</v>
      </c>
      <c r="C244" s="228">
        <v>1015</v>
      </c>
      <c r="D244" s="228">
        <v>904489.40646000009</v>
      </c>
      <c r="E244" s="228">
        <v>834749.0573658637</v>
      </c>
      <c r="F244" s="228">
        <v>1739238.4638258638</v>
      </c>
      <c r="G244" s="227">
        <v>1120.92</v>
      </c>
      <c r="H244" s="226">
        <v>1137733.8</v>
      </c>
      <c r="I244" s="226">
        <v>601504.66382586374</v>
      </c>
      <c r="J244" s="319">
        <v>343305.8772542724</v>
      </c>
      <c r="K244" s="228">
        <v>-87997.162789019363</v>
      </c>
      <c r="L244" s="228">
        <v>856813.37829111668</v>
      </c>
      <c r="M244" s="247">
        <v>-9000.1732035837176</v>
      </c>
      <c r="N244" s="247">
        <v>4601.2790767477454</v>
      </c>
      <c r="O244" s="417">
        <v>852414.4841642807</v>
      </c>
      <c r="P244" s="228"/>
      <c r="Q244" s="328">
        <v>3914304.1643963032</v>
      </c>
      <c r="R244" s="339">
        <f t="shared" si="5"/>
        <v>-3061889.6802320224</v>
      </c>
      <c r="T244" s="423">
        <v>64839.07271932497</v>
      </c>
      <c r="U244" s="421">
        <v>35271.496860654595</v>
      </c>
      <c r="V244" s="421">
        <v>9896.4968606545935</v>
      </c>
      <c r="W244" s="421">
        <v>0</v>
      </c>
      <c r="X244" s="422">
        <v>0</v>
      </c>
    </row>
    <row r="245" spans="1:24" x14ac:dyDescent="0.25">
      <c r="A245" s="318">
        <v>743</v>
      </c>
      <c r="B245" s="140" t="s">
        <v>233</v>
      </c>
      <c r="C245" s="228">
        <v>63288</v>
      </c>
      <c r="D245" s="228">
        <v>85770190.313470006</v>
      </c>
      <c r="E245" s="228">
        <v>7613975.6005227212</v>
      </c>
      <c r="F245" s="228">
        <v>93384165.913992733</v>
      </c>
      <c r="G245" s="227">
        <v>1120.92</v>
      </c>
      <c r="H245" s="226">
        <v>70940784.960000008</v>
      </c>
      <c r="I245" s="226">
        <v>22443380.953992724</v>
      </c>
      <c r="J245" s="319">
        <v>2028991.7974991966</v>
      </c>
      <c r="K245" s="228">
        <v>-8410741.8364155367</v>
      </c>
      <c r="L245" s="228">
        <v>16061630.915076382</v>
      </c>
      <c r="M245" s="247">
        <v>9702417.6457804311</v>
      </c>
      <c r="N245" s="247">
        <v>286902.21695488796</v>
      </c>
      <c r="O245" s="417">
        <v>26050950.777811699</v>
      </c>
      <c r="P245" s="228"/>
      <c r="Q245" s="328">
        <v>83819495.060303211</v>
      </c>
      <c r="R245" s="339">
        <f t="shared" si="5"/>
        <v>-57768544.282491513</v>
      </c>
      <c r="T245" s="423">
        <v>-2277989.0899341707</v>
      </c>
      <c r="U245" s="421">
        <v>-957207.5539179449</v>
      </c>
      <c r="V245" s="421">
        <v>0</v>
      </c>
      <c r="W245" s="421">
        <v>0</v>
      </c>
      <c r="X245" s="422">
        <v>0</v>
      </c>
    </row>
    <row r="246" spans="1:24" x14ac:dyDescent="0.25">
      <c r="A246" s="318">
        <v>746</v>
      </c>
      <c r="B246" s="140" t="s">
        <v>234</v>
      </c>
      <c r="C246" s="228">
        <v>4980</v>
      </c>
      <c r="D246" s="228">
        <v>10096046.16261</v>
      </c>
      <c r="E246" s="228">
        <v>998504.48937828233</v>
      </c>
      <c r="F246" s="228">
        <v>11094550.651988283</v>
      </c>
      <c r="G246" s="227">
        <v>1120.92</v>
      </c>
      <c r="H246" s="226">
        <v>5582181.6000000006</v>
      </c>
      <c r="I246" s="226">
        <v>5512369.0519882822</v>
      </c>
      <c r="J246" s="319">
        <v>192961.47463992485</v>
      </c>
      <c r="K246" s="228">
        <v>-416913.19020077371</v>
      </c>
      <c r="L246" s="228">
        <v>5288417.3364274334</v>
      </c>
      <c r="M246" s="247">
        <v>2243794.6355655789</v>
      </c>
      <c r="N246" s="247">
        <v>22575.733795274649</v>
      </c>
      <c r="O246" s="417">
        <v>7554787.7057882873</v>
      </c>
      <c r="P246" s="228"/>
      <c r="Q246" s="328">
        <v>16971225.157845221</v>
      </c>
      <c r="R246" s="339">
        <f t="shared" si="5"/>
        <v>-9416437.4520569332</v>
      </c>
      <c r="T246" s="423">
        <v>-1162357.9071809682</v>
      </c>
      <c r="U246" s="421">
        <v>-1058428.3778964151</v>
      </c>
      <c r="V246" s="421">
        <v>-933928.37789641495</v>
      </c>
      <c r="W246" s="421">
        <v>-809428.37789641495</v>
      </c>
      <c r="X246" s="422">
        <v>-684928.37789641495</v>
      </c>
    </row>
    <row r="247" spans="1:24" x14ac:dyDescent="0.25">
      <c r="A247" s="318">
        <v>747</v>
      </c>
      <c r="B247" s="140" t="s">
        <v>235</v>
      </c>
      <c r="C247" s="228">
        <v>1458</v>
      </c>
      <c r="D247" s="228">
        <v>1473269.5845900001</v>
      </c>
      <c r="E247" s="228">
        <v>476246.89584173087</v>
      </c>
      <c r="F247" s="228">
        <v>1949516.4804317309</v>
      </c>
      <c r="G247" s="227">
        <v>1120.92</v>
      </c>
      <c r="H247" s="226">
        <v>1634301.36</v>
      </c>
      <c r="I247" s="226">
        <v>315215.12043173076</v>
      </c>
      <c r="J247" s="319">
        <v>170802.21556089251</v>
      </c>
      <c r="K247" s="228">
        <v>-141353.61195744923</v>
      </c>
      <c r="L247" s="228">
        <v>344663.724035174</v>
      </c>
      <c r="M247" s="247">
        <v>608482.16665945144</v>
      </c>
      <c r="N247" s="247">
        <v>6609.5220629539035</v>
      </c>
      <c r="O247" s="417">
        <v>959755.41275757935</v>
      </c>
      <c r="P247" s="228"/>
      <c r="Q247" s="328">
        <v>4437776.2940277858</v>
      </c>
      <c r="R247" s="339">
        <f t="shared" si="5"/>
        <v>-3478020.8812702065</v>
      </c>
      <c r="T247" s="423">
        <v>226342.85564811906</v>
      </c>
      <c r="U247" s="421">
        <v>183870.41663142803</v>
      </c>
      <c r="V247" s="421">
        <v>147420.41663142803</v>
      </c>
      <c r="W247" s="421">
        <v>110970.41663142803</v>
      </c>
      <c r="X247" s="422">
        <v>74520.41663142803</v>
      </c>
    </row>
    <row r="248" spans="1:24" x14ac:dyDescent="0.25">
      <c r="A248" s="318">
        <v>748</v>
      </c>
      <c r="B248" s="140" t="s">
        <v>236</v>
      </c>
      <c r="C248" s="228">
        <v>5249</v>
      </c>
      <c r="D248" s="228">
        <v>8965157.1800200008</v>
      </c>
      <c r="E248" s="228">
        <v>1186861.2482156246</v>
      </c>
      <c r="F248" s="228">
        <v>10152018.428235626</v>
      </c>
      <c r="G248" s="227">
        <v>1120.92</v>
      </c>
      <c r="H248" s="226">
        <v>5883709.0800000001</v>
      </c>
      <c r="I248" s="226">
        <v>4268309.3482356258</v>
      </c>
      <c r="J248" s="319">
        <v>288414.27795983711</v>
      </c>
      <c r="K248" s="228">
        <v>-487173.87531161623</v>
      </c>
      <c r="L248" s="228">
        <v>4069549.7508838461</v>
      </c>
      <c r="M248" s="247">
        <v>2575057.195739632</v>
      </c>
      <c r="N248" s="247">
        <v>23795.186082609769</v>
      </c>
      <c r="O248" s="417">
        <v>6668402.132706088</v>
      </c>
      <c r="P248" s="228"/>
      <c r="Q248" s="328">
        <v>15640014.229642369</v>
      </c>
      <c r="R248" s="339">
        <f t="shared" si="5"/>
        <v>-8971612.0969362818</v>
      </c>
      <c r="T248" s="423">
        <v>-567622.22001152986</v>
      </c>
      <c r="U248" s="421">
        <v>-458078.82659493946</v>
      </c>
      <c r="V248" s="421">
        <v>-326853.82659493946</v>
      </c>
      <c r="W248" s="421">
        <v>-195628.82659493946</v>
      </c>
      <c r="X248" s="422">
        <v>-64403.826594939448</v>
      </c>
    </row>
    <row r="249" spans="1:24" x14ac:dyDescent="0.25">
      <c r="A249" s="318">
        <v>749</v>
      </c>
      <c r="B249" s="140" t="s">
        <v>237</v>
      </c>
      <c r="C249" s="228">
        <v>21674</v>
      </c>
      <c r="D249" s="228">
        <v>33506237.545960002</v>
      </c>
      <c r="E249" s="228">
        <v>1999324.2250101645</v>
      </c>
      <c r="F249" s="228">
        <v>35505561.770970166</v>
      </c>
      <c r="G249" s="227">
        <v>1120.92</v>
      </c>
      <c r="H249" s="226">
        <v>24294820.080000002</v>
      </c>
      <c r="I249" s="226">
        <v>11210741.690970164</v>
      </c>
      <c r="J249" s="319">
        <v>594962.52134040487</v>
      </c>
      <c r="K249" s="228">
        <v>-2687163.8550665569</v>
      </c>
      <c r="L249" s="228">
        <v>9118540.3572440129</v>
      </c>
      <c r="M249" s="247">
        <v>4476362.2673314195</v>
      </c>
      <c r="N249" s="247">
        <v>98254.308088108999</v>
      </c>
      <c r="O249" s="417">
        <v>13693156.932663541</v>
      </c>
      <c r="P249" s="228"/>
      <c r="Q249" s="328">
        <v>31188361.921618141</v>
      </c>
      <c r="R249" s="339">
        <f t="shared" si="5"/>
        <v>-17495204.9889546</v>
      </c>
      <c r="T249" s="423">
        <v>-2199826.7548549417</v>
      </c>
      <c r="U249" s="421">
        <v>-1747503.7392498401</v>
      </c>
      <c r="V249" s="421">
        <v>-1205653.7392498401</v>
      </c>
      <c r="W249" s="421">
        <v>-663803.73924984026</v>
      </c>
      <c r="X249" s="422">
        <v>-121953.73924984023</v>
      </c>
    </row>
    <row r="250" spans="1:24" x14ac:dyDescent="0.25">
      <c r="A250" s="318">
        <v>751</v>
      </c>
      <c r="B250" s="140" t="s">
        <v>238</v>
      </c>
      <c r="C250" s="228">
        <v>3045</v>
      </c>
      <c r="D250" s="228">
        <v>3543182.0119500002</v>
      </c>
      <c r="E250" s="228">
        <v>1217061.1610204335</v>
      </c>
      <c r="F250" s="228">
        <v>4760243.1729704337</v>
      </c>
      <c r="G250" s="227">
        <v>1120.92</v>
      </c>
      <c r="H250" s="226">
        <v>3413201.4000000004</v>
      </c>
      <c r="I250" s="226">
        <v>1347041.7729704333</v>
      </c>
      <c r="J250" s="319">
        <v>192065.4774742228</v>
      </c>
      <c r="K250" s="228">
        <v>-266918.3288400012</v>
      </c>
      <c r="L250" s="228">
        <v>1272188.921604655</v>
      </c>
      <c r="M250" s="247">
        <v>1036704.7826044036</v>
      </c>
      <c r="N250" s="247">
        <v>13803.837230243234</v>
      </c>
      <c r="O250" s="417">
        <v>2322697.5414393018</v>
      </c>
      <c r="P250" s="228"/>
      <c r="Q250" s="328">
        <v>7071198.1117080199</v>
      </c>
      <c r="R250" s="339">
        <f t="shared" si="5"/>
        <v>-4748500.5702687185</v>
      </c>
      <c r="T250" s="423">
        <v>-700794.31687403913</v>
      </c>
      <c r="U250" s="421">
        <v>-637247.04445005022</v>
      </c>
      <c r="V250" s="421">
        <v>-561122.04445005022</v>
      </c>
      <c r="W250" s="421">
        <v>-484997.04445005022</v>
      </c>
      <c r="X250" s="422">
        <v>-408872.04445005022</v>
      </c>
    </row>
    <row r="251" spans="1:24" x14ac:dyDescent="0.25">
      <c r="A251" s="318">
        <v>753</v>
      </c>
      <c r="B251" s="140" t="s">
        <v>239</v>
      </c>
      <c r="C251" s="228">
        <v>20666</v>
      </c>
      <c r="D251" s="228">
        <v>30688065.680700004</v>
      </c>
      <c r="E251" s="228">
        <v>4827507.5031421827</v>
      </c>
      <c r="F251" s="228">
        <v>35515573.18384219</v>
      </c>
      <c r="G251" s="227">
        <v>1120.92</v>
      </c>
      <c r="H251" s="226">
        <v>23164932.720000003</v>
      </c>
      <c r="I251" s="226">
        <v>12350640.463842187</v>
      </c>
      <c r="J251" s="319">
        <v>460120.01319168811</v>
      </c>
      <c r="K251" s="228">
        <v>-2318348.7501353836</v>
      </c>
      <c r="L251" s="228">
        <v>10492411.726898491</v>
      </c>
      <c r="M251" s="247">
        <v>-692155.07060588116</v>
      </c>
      <c r="N251" s="247">
        <v>93684.76197051123</v>
      </c>
      <c r="O251" s="417">
        <v>9893941.4182631206</v>
      </c>
      <c r="P251" s="228"/>
      <c r="Q251" s="328">
        <v>11998121.89090389</v>
      </c>
      <c r="R251" s="339">
        <f t="shared" si="5"/>
        <v>-2104180.4726407696</v>
      </c>
      <c r="T251" s="423">
        <v>2893688.4508315576</v>
      </c>
      <c r="U251" s="421">
        <v>2291675.127979063</v>
      </c>
      <c r="V251" s="421">
        <v>1775025.127979063</v>
      </c>
      <c r="W251" s="421">
        <v>1258375.127979063</v>
      </c>
      <c r="X251" s="422">
        <v>741725.12797906308</v>
      </c>
    </row>
    <row r="252" spans="1:24" x14ac:dyDescent="0.25">
      <c r="A252" s="318">
        <v>755</v>
      </c>
      <c r="B252" s="140" t="s">
        <v>240</v>
      </c>
      <c r="C252" s="228">
        <v>6134</v>
      </c>
      <c r="D252" s="228">
        <v>9211030.8470399994</v>
      </c>
      <c r="E252" s="228">
        <v>1499881.9497822393</v>
      </c>
      <c r="F252" s="228">
        <v>10710912.796822239</v>
      </c>
      <c r="G252" s="227">
        <v>1120.92</v>
      </c>
      <c r="H252" s="226">
        <v>6875723.2800000003</v>
      </c>
      <c r="I252" s="226">
        <v>3835189.5168222385</v>
      </c>
      <c r="J252" s="319">
        <v>122264.06905724821</v>
      </c>
      <c r="K252" s="228">
        <v>-658830.42335205362</v>
      </c>
      <c r="L252" s="228">
        <v>3298623.1625274327</v>
      </c>
      <c r="M252" s="247">
        <v>-25747.669740702437</v>
      </c>
      <c r="N252" s="247">
        <v>27807.138775143514</v>
      </c>
      <c r="O252" s="417">
        <v>3300682.6315618735</v>
      </c>
      <c r="P252" s="228"/>
      <c r="Q252" s="328">
        <v>4198972.1564586125</v>
      </c>
      <c r="R252" s="339">
        <f t="shared" si="5"/>
        <v>-898289.52489673905</v>
      </c>
      <c r="T252" s="423">
        <v>618700.80720868998</v>
      </c>
      <c r="U252" s="421">
        <v>440013.60492584854</v>
      </c>
      <c r="V252" s="421">
        <v>286663.60492584854</v>
      </c>
      <c r="W252" s="421">
        <v>133313.60492584854</v>
      </c>
      <c r="X252" s="422">
        <v>0</v>
      </c>
    </row>
    <row r="253" spans="1:24" x14ac:dyDescent="0.25">
      <c r="A253" s="318">
        <v>758</v>
      </c>
      <c r="B253" s="140" t="s">
        <v>241</v>
      </c>
      <c r="C253" s="228">
        <v>8444</v>
      </c>
      <c r="D253" s="228">
        <v>8709778.942590002</v>
      </c>
      <c r="E253" s="228">
        <v>6704622.7668548301</v>
      </c>
      <c r="F253" s="228">
        <v>15414401.709444832</v>
      </c>
      <c r="G253" s="227">
        <v>1120.92</v>
      </c>
      <c r="H253" s="226">
        <v>9465048.4800000004</v>
      </c>
      <c r="I253" s="226">
        <v>5949353.2294448316</v>
      </c>
      <c r="J253" s="319">
        <v>1367617.49792998</v>
      </c>
      <c r="K253" s="228">
        <v>-724488.72872243321</v>
      </c>
      <c r="L253" s="228">
        <v>6592481.9986523781</v>
      </c>
      <c r="M253" s="247">
        <v>952466.64542545064</v>
      </c>
      <c r="N253" s="247">
        <v>38279.015294638382</v>
      </c>
      <c r="O253" s="417">
        <v>7583227.6593724675</v>
      </c>
      <c r="P253" s="228"/>
      <c r="Q253" s="328">
        <v>23676589.28197502</v>
      </c>
      <c r="R253" s="339">
        <f t="shared" si="5"/>
        <v>-16093361.622602552</v>
      </c>
      <c r="T253" s="423">
        <v>-1132997.479925005</v>
      </c>
      <c r="U253" s="421">
        <v>-956776.40657585498</v>
      </c>
      <c r="V253" s="421">
        <v>-745676.40657585498</v>
      </c>
      <c r="W253" s="421">
        <v>-534576.40657585498</v>
      </c>
      <c r="X253" s="422">
        <v>-323476.40657585498</v>
      </c>
    </row>
    <row r="254" spans="1:24" x14ac:dyDescent="0.25">
      <c r="A254" s="318">
        <v>759</v>
      </c>
      <c r="B254" s="140" t="s">
        <v>242</v>
      </c>
      <c r="C254" s="228">
        <v>2085</v>
      </c>
      <c r="D254" s="228">
        <v>2609531.1896699998</v>
      </c>
      <c r="E254" s="228">
        <v>543817.41845760867</v>
      </c>
      <c r="F254" s="228">
        <v>3153348.6081276084</v>
      </c>
      <c r="G254" s="227">
        <v>1120.92</v>
      </c>
      <c r="H254" s="226">
        <v>2337118.2000000002</v>
      </c>
      <c r="I254" s="226">
        <v>816230.40812760824</v>
      </c>
      <c r="J254" s="319">
        <v>255953.96563766839</v>
      </c>
      <c r="K254" s="228">
        <v>-222649.81250905283</v>
      </c>
      <c r="L254" s="228">
        <v>849534.56125622394</v>
      </c>
      <c r="M254" s="247">
        <v>1099969.7436333974</v>
      </c>
      <c r="N254" s="247">
        <v>9451.8885468167973</v>
      </c>
      <c r="O254" s="417">
        <v>1958956.193436438</v>
      </c>
      <c r="P254" s="228"/>
      <c r="Q254" s="328">
        <v>6874014.7939069727</v>
      </c>
      <c r="R254" s="339">
        <f t="shared" si="5"/>
        <v>-4915058.6004705345</v>
      </c>
      <c r="T254" s="423">
        <v>-266712.21554299176</v>
      </c>
      <c r="U254" s="421">
        <v>-223199.55117385654</v>
      </c>
      <c r="V254" s="421">
        <v>-171074.55117385654</v>
      </c>
      <c r="W254" s="421">
        <v>-118949.55117385653</v>
      </c>
      <c r="X254" s="422">
        <v>-66824.551173856526</v>
      </c>
    </row>
    <row r="255" spans="1:24" x14ac:dyDescent="0.25">
      <c r="A255" s="318">
        <v>761</v>
      </c>
      <c r="B255" s="140" t="s">
        <v>243</v>
      </c>
      <c r="C255" s="228">
        <v>8828</v>
      </c>
      <c r="D255" s="228">
        <v>10060412.43438</v>
      </c>
      <c r="E255" s="228">
        <v>1529035.1277354185</v>
      </c>
      <c r="F255" s="228">
        <v>11589447.56211542</v>
      </c>
      <c r="G255" s="227">
        <v>1120.92</v>
      </c>
      <c r="H255" s="226">
        <v>9895481.7599999998</v>
      </c>
      <c r="I255" s="226">
        <v>1693965.8021154199</v>
      </c>
      <c r="J255" s="319">
        <v>215477.54320643289</v>
      </c>
      <c r="K255" s="228">
        <v>-1039078.5343163194</v>
      </c>
      <c r="L255" s="228">
        <v>870364.81100553332</v>
      </c>
      <c r="M255" s="247">
        <v>3642095.3514017239</v>
      </c>
      <c r="N255" s="247">
        <v>40019.794768008956</v>
      </c>
      <c r="O255" s="417">
        <v>4552479.9571752669</v>
      </c>
      <c r="P255" s="228"/>
      <c r="Q255" s="328">
        <v>22256371.315695517</v>
      </c>
      <c r="R255" s="339">
        <f t="shared" si="5"/>
        <v>-17703891.358520251</v>
      </c>
      <c r="T255" s="423">
        <v>937535.07752541499</v>
      </c>
      <c r="U255" s="421">
        <v>680369.99409650662</v>
      </c>
      <c r="V255" s="421">
        <v>459669.99409650656</v>
      </c>
      <c r="W255" s="421">
        <v>238969.99409650656</v>
      </c>
      <c r="X255" s="422">
        <v>18269.994096506569</v>
      </c>
    </row>
    <row r="256" spans="1:24" x14ac:dyDescent="0.25">
      <c r="A256" s="318">
        <v>762</v>
      </c>
      <c r="B256" s="140" t="s">
        <v>244</v>
      </c>
      <c r="C256" s="228">
        <v>3967</v>
      </c>
      <c r="D256" s="228">
        <v>3980323.4901400004</v>
      </c>
      <c r="E256" s="228">
        <v>1370024.3847039987</v>
      </c>
      <c r="F256" s="228">
        <v>5350347.8748439988</v>
      </c>
      <c r="G256" s="227">
        <v>1120.92</v>
      </c>
      <c r="H256" s="226">
        <v>4446689.6400000006</v>
      </c>
      <c r="I256" s="226">
        <v>903658.23484399822</v>
      </c>
      <c r="J256" s="319">
        <v>442862.66239106137</v>
      </c>
      <c r="K256" s="228">
        <v>-427879.16961561929</v>
      </c>
      <c r="L256" s="228">
        <v>918641.72761944029</v>
      </c>
      <c r="M256" s="247">
        <v>1357158.6779826358</v>
      </c>
      <c r="N256" s="247">
        <v>17983.521278284043</v>
      </c>
      <c r="O256" s="417">
        <v>2293783.9268803601</v>
      </c>
      <c r="P256" s="228"/>
      <c r="Q256" s="328">
        <v>13276552.212836172</v>
      </c>
      <c r="R256" s="339">
        <f t="shared" si="5"/>
        <v>-10982768.285955813</v>
      </c>
      <c r="T256" s="423">
        <v>332430.40742762788</v>
      </c>
      <c r="U256" s="421">
        <v>216869.25133763254</v>
      </c>
      <c r="V256" s="421">
        <v>117694.25133763255</v>
      </c>
      <c r="W256" s="421">
        <v>18519.251337632548</v>
      </c>
      <c r="X256" s="422">
        <v>0</v>
      </c>
    </row>
    <row r="257" spans="1:24" x14ac:dyDescent="0.25">
      <c r="A257" s="318">
        <v>765</v>
      </c>
      <c r="B257" s="140" t="s">
        <v>245</v>
      </c>
      <c r="C257" s="228">
        <v>10389</v>
      </c>
      <c r="D257" s="228">
        <v>12865247.85568</v>
      </c>
      <c r="E257" s="228">
        <v>2852061.5142959789</v>
      </c>
      <c r="F257" s="228">
        <v>15717309.369975979</v>
      </c>
      <c r="G257" s="227">
        <v>1120.92</v>
      </c>
      <c r="H257" s="226">
        <v>11645237.880000001</v>
      </c>
      <c r="I257" s="226">
        <v>4072071.4899759777</v>
      </c>
      <c r="J257" s="319">
        <v>651536.90570916794</v>
      </c>
      <c r="K257" s="228">
        <v>-888713.93376064778</v>
      </c>
      <c r="L257" s="228">
        <v>3834894.461924498</v>
      </c>
      <c r="M257" s="247">
        <v>2146145.7266259762</v>
      </c>
      <c r="N257" s="247">
        <v>47096.244658455493</v>
      </c>
      <c r="O257" s="417">
        <v>6028136.4332089294</v>
      </c>
      <c r="P257" s="228"/>
      <c r="Q257" s="328">
        <v>22557660.625182733</v>
      </c>
      <c r="R257" s="339">
        <f t="shared" si="5"/>
        <v>-16529524.191973804</v>
      </c>
      <c r="T257" s="423">
        <v>-507512.66734982212</v>
      </c>
      <c r="U257" s="421">
        <v>-290700.64330620295</v>
      </c>
      <c r="V257" s="421">
        <v>-30975.643306202976</v>
      </c>
      <c r="W257" s="421">
        <v>0</v>
      </c>
      <c r="X257" s="422">
        <v>0</v>
      </c>
    </row>
    <row r="258" spans="1:24" x14ac:dyDescent="0.25">
      <c r="A258" s="318">
        <v>768</v>
      </c>
      <c r="B258" s="140" t="s">
        <v>246</v>
      </c>
      <c r="C258" s="228">
        <v>2530</v>
      </c>
      <c r="D258" s="228">
        <v>1956026.6576200002</v>
      </c>
      <c r="E258" s="228">
        <v>1576355.9429787006</v>
      </c>
      <c r="F258" s="228">
        <v>3532382.6005987008</v>
      </c>
      <c r="G258" s="227">
        <v>1120.92</v>
      </c>
      <c r="H258" s="226">
        <v>2835927.6</v>
      </c>
      <c r="I258" s="226">
        <v>696455.00059870072</v>
      </c>
      <c r="J258" s="319">
        <v>307313.98335545685</v>
      </c>
      <c r="K258" s="228">
        <v>-249183.78523818709</v>
      </c>
      <c r="L258" s="228">
        <v>754585.1987159705</v>
      </c>
      <c r="M258" s="247">
        <v>775690.58173596428</v>
      </c>
      <c r="N258" s="247">
        <v>11469.198092780094</v>
      </c>
      <c r="O258" s="417">
        <v>1541744.9785447149</v>
      </c>
      <c r="P258" s="228"/>
      <c r="Q258" s="328">
        <v>9510174.9769276306</v>
      </c>
      <c r="R258" s="339">
        <f t="shared" si="5"/>
        <v>-7968429.9983829157</v>
      </c>
      <c r="T258" s="423">
        <v>406139.30405349896</v>
      </c>
      <c r="U258" s="421">
        <v>332438.84403139446</v>
      </c>
      <c r="V258" s="421">
        <v>269188.84403139446</v>
      </c>
      <c r="W258" s="421">
        <v>205938.84403139446</v>
      </c>
      <c r="X258" s="422">
        <v>142688.84403139446</v>
      </c>
    </row>
    <row r="259" spans="1:24" x14ac:dyDescent="0.25">
      <c r="A259" s="318">
        <v>777</v>
      </c>
      <c r="B259" s="140" t="s">
        <v>247</v>
      </c>
      <c r="C259" s="228">
        <v>7862</v>
      </c>
      <c r="D259" s="228">
        <v>6845319.4825400002</v>
      </c>
      <c r="E259" s="228">
        <v>4487943.5901697436</v>
      </c>
      <c r="F259" s="228">
        <v>11333263.072709743</v>
      </c>
      <c r="G259" s="227">
        <v>1120.92</v>
      </c>
      <c r="H259" s="226">
        <v>8812673.040000001</v>
      </c>
      <c r="I259" s="226">
        <v>2520590.032709742</v>
      </c>
      <c r="J259" s="319">
        <v>1180342.7060150052</v>
      </c>
      <c r="K259" s="228">
        <v>-736406.51363576215</v>
      </c>
      <c r="L259" s="228">
        <v>2964526.2250889852</v>
      </c>
      <c r="M259" s="247">
        <v>3043129.0792499678</v>
      </c>
      <c r="N259" s="247">
        <v>35640.646405311105</v>
      </c>
      <c r="O259" s="417">
        <v>6043295.9507442638</v>
      </c>
      <c r="P259" s="228"/>
      <c r="Q259" s="328">
        <v>28282146.945366621</v>
      </c>
      <c r="R259" s="339">
        <f t="shared" si="5"/>
        <v>-22238850.994622357</v>
      </c>
      <c r="T259" s="423">
        <v>95011.785873570043</v>
      </c>
      <c r="U259" s="421">
        <v>0</v>
      </c>
      <c r="V259" s="421">
        <v>0</v>
      </c>
      <c r="W259" s="421">
        <v>0</v>
      </c>
      <c r="X259" s="422">
        <v>0</v>
      </c>
    </row>
    <row r="260" spans="1:24" x14ac:dyDescent="0.25">
      <c r="A260" s="318">
        <v>778</v>
      </c>
      <c r="B260" s="140" t="s">
        <v>248</v>
      </c>
      <c r="C260" s="228">
        <v>7145</v>
      </c>
      <c r="D260" s="228">
        <v>7935995.7575599998</v>
      </c>
      <c r="E260" s="228">
        <v>1319313.8452703108</v>
      </c>
      <c r="F260" s="228">
        <v>9255309.6028303113</v>
      </c>
      <c r="G260" s="227">
        <v>1120.92</v>
      </c>
      <c r="H260" s="226">
        <v>8008973.4000000004</v>
      </c>
      <c r="I260" s="226">
        <v>1246336.2028303109</v>
      </c>
      <c r="J260" s="319">
        <v>333290.51306327037</v>
      </c>
      <c r="K260" s="228">
        <v>-831775.28729045996</v>
      </c>
      <c r="L260" s="228">
        <v>747851.42860312131</v>
      </c>
      <c r="M260" s="247">
        <v>2843296.8290440552</v>
      </c>
      <c r="N260" s="247">
        <v>32390.284732376986</v>
      </c>
      <c r="O260" s="417">
        <v>3623538.5423795534</v>
      </c>
      <c r="P260" s="228"/>
      <c r="Q260" s="328">
        <v>21764529.835608356</v>
      </c>
      <c r="R260" s="339">
        <f t="shared" si="5"/>
        <v>-18140991.293228801</v>
      </c>
      <c r="T260" s="423">
        <v>-482582.45605418098</v>
      </c>
      <c r="U260" s="421">
        <v>-333470.71172925457</v>
      </c>
      <c r="V260" s="421">
        <v>-154845.7117292546</v>
      </c>
      <c r="W260" s="421">
        <v>0</v>
      </c>
      <c r="X260" s="422">
        <v>0</v>
      </c>
    </row>
    <row r="261" spans="1:24" x14ac:dyDescent="0.25">
      <c r="A261" s="318">
        <v>781</v>
      </c>
      <c r="B261" s="140" t="s">
        <v>249</v>
      </c>
      <c r="C261" s="228">
        <v>3753</v>
      </c>
      <c r="D261" s="228">
        <v>2981973.1019200003</v>
      </c>
      <c r="E261" s="228">
        <v>866353.4555306707</v>
      </c>
      <c r="F261" s="228">
        <v>3848326.5574506707</v>
      </c>
      <c r="G261" s="227">
        <v>1120.92</v>
      </c>
      <c r="H261" s="226">
        <v>4206812.7600000007</v>
      </c>
      <c r="I261" s="226">
        <v>-358486.20254932996</v>
      </c>
      <c r="J261" s="319">
        <v>398369.72845938068</v>
      </c>
      <c r="K261" s="228">
        <v>-404143.59826930286</v>
      </c>
      <c r="L261" s="228">
        <v>-364260.07235925214</v>
      </c>
      <c r="M261" s="247">
        <v>986957.42482277553</v>
      </c>
      <c r="N261" s="247">
        <v>17013.399384270233</v>
      </c>
      <c r="O261" s="417">
        <v>639710.75184779358</v>
      </c>
      <c r="P261" s="228"/>
      <c r="Q261" s="328">
        <v>11892590.189818578</v>
      </c>
      <c r="R261" s="339">
        <f t="shared" si="5"/>
        <v>-11252879.437970784</v>
      </c>
      <c r="T261" s="423">
        <v>1032625.0137274525</v>
      </c>
      <c r="U261" s="421">
        <v>923297.80959189613</v>
      </c>
      <c r="V261" s="421">
        <v>829472.80959189613</v>
      </c>
      <c r="W261" s="421">
        <v>735647.80959189613</v>
      </c>
      <c r="X261" s="422">
        <v>641822.80959189613</v>
      </c>
    </row>
    <row r="262" spans="1:24" x14ac:dyDescent="0.25">
      <c r="A262" s="318">
        <v>783</v>
      </c>
      <c r="B262" s="140" t="s">
        <v>250</v>
      </c>
      <c r="C262" s="228">
        <v>6811</v>
      </c>
      <c r="D262" s="228">
        <v>7327752.5410600007</v>
      </c>
      <c r="E262" s="228">
        <v>879057.22307004291</v>
      </c>
      <c r="F262" s="228">
        <v>8206809.7641300438</v>
      </c>
      <c r="G262" s="227">
        <v>1120.92</v>
      </c>
      <c r="H262" s="226">
        <v>7634586.1200000001</v>
      </c>
      <c r="I262" s="226">
        <v>572223.64413004369</v>
      </c>
      <c r="J262" s="319">
        <v>187011.84586191992</v>
      </c>
      <c r="K262" s="228">
        <v>-635326.60637798277</v>
      </c>
      <c r="L262" s="228">
        <v>123908.88361398084</v>
      </c>
      <c r="M262" s="247">
        <v>1219937.807645157</v>
      </c>
      <c r="N262" s="247">
        <v>30876.169252934869</v>
      </c>
      <c r="O262" s="417">
        <v>1374722.8605120727</v>
      </c>
      <c r="P262" s="228"/>
      <c r="Q262" s="328">
        <v>10289981.007571109</v>
      </c>
      <c r="R262" s="339">
        <f t="shared" si="5"/>
        <v>-8915258.1470590364</v>
      </c>
      <c r="T262" s="423">
        <v>-693923.40536151512</v>
      </c>
      <c r="U262" s="421">
        <v>-551782.03508900653</v>
      </c>
      <c r="V262" s="421">
        <v>-381507.03508900659</v>
      </c>
      <c r="W262" s="421">
        <v>-211232.03508900659</v>
      </c>
      <c r="X262" s="422">
        <v>-40957.035089006582</v>
      </c>
    </row>
    <row r="263" spans="1:24" x14ac:dyDescent="0.25">
      <c r="A263" s="318">
        <v>785</v>
      </c>
      <c r="B263" s="140" t="s">
        <v>251</v>
      </c>
      <c r="C263" s="228">
        <v>2869</v>
      </c>
      <c r="D263" s="228">
        <v>2882843.8282500003</v>
      </c>
      <c r="E263" s="228">
        <v>1206443.9029642602</v>
      </c>
      <c r="F263" s="228">
        <v>4089287.7312142607</v>
      </c>
      <c r="G263" s="227">
        <v>1120.92</v>
      </c>
      <c r="H263" s="226">
        <v>3215919.48</v>
      </c>
      <c r="I263" s="226">
        <v>873368.2512142607</v>
      </c>
      <c r="J263" s="319">
        <v>877848.54432249058</v>
      </c>
      <c r="K263" s="228">
        <v>-279708.51798676397</v>
      </c>
      <c r="L263" s="228">
        <v>1471508.2775499874</v>
      </c>
      <c r="M263" s="247">
        <v>1185705.7257205131</v>
      </c>
      <c r="N263" s="247">
        <v>13005.979971615056</v>
      </c>
      <c r="O263" s="417">
        <v>2670219.9832421155</v>
      </c>
      <c r="P263" s="228"/>
      <c r="Q263" s="328">
        <v>11344479.326298151</v>
      </c>
      <c r="R263" s="339">
        <f t="shared" si="5"/>
        <v>-8674259.3430560362</v>
      </c>
      <c r="T263" s="423">
        <v>-402094.16953088442</v>
      </c>
      <c r="U263" s="421">
        <v>-342219.9085836187</v>
      </c>
      <c r="V263" s="421">
        <v>-270494.9085836187</v>
      </c>
      <c r="W263" s="421">
        <v>-198769.9085836187</v>
      </c>
      <c r="X263" s="422">
        <v>-127044.90858361872</v>
      </c>
    </row>
    <row r="264" spans="1:24" x14ac:dyDescent="0.25">
      <c r="A264" s="318">
        <v>790</v>
      </c>
      <c r="B264" s="140" t="s">
        <v>252</v>
      </c>
      <c r="C264" s="228">
        <v>24651</v>
      </c>
      <c r="D264" s="228">
        <v>29396703.762140002</v>
      </c>
      <c r="E264" s="228">
        <v>3531848.0920998431</v>
      </c>
      <c r="F264" s="228">
        <v>32928551.854239844</v>
      </c>
      <c r="G264" s="227">
        <v>1120.92</v>
      </c>
      <c r="H264" s="226">
        <v>27631798.920000002</v>
      </c>
      <c r="I264" s="226">
        <v>5296752.934239842</v>
      </c>
      <c r="J264" s="319">
        <v>715862.92905880557</v>
      </c>
      <c r="K264" s="228">
        <v>-3318964.6473112442</v>
      </c>
      <c r="L264" s="228">
        <v>2693651.2159874029</v>
      </c>
      <c r="M264" s="247">
        <v>8891084.4115623049</v>
      </c>
      <c r="N264" s="247">
        <v>111749.88228660953</v>
      </c>
      <c r="O264" s="417">
        <v>11696485.509836318</v>
      </c>
      <c r="P264" s="228"/>
      <c r="Q264" s="328">
        <v>55976377.212272421</v>
      </c>
      <c r="R264" s="339">
        <f t="shared" si="5"/>
        <v>-44279891.702436104</v>
      </c>
      <c r="T264" s="423">
        <v>-381643.50213259389</v>
      </c>
      <c r="U264" s="421">
        <v>0</v>
      </c>
      <c r="V264" s="421">
        <v>0</v>
      </c>
      <c r="W264" s="421">
        <v>0</v>
      </c>
      <c r="X264" s="422">
        <v>0</v>
      </c>
    </row>
    <row r="265" spans="1:24" x14ac:dyDescent="0.25">
      <c r="A265" s="318">
        <v>791</v>
      </c>
      <c r="B265" s="140" t="s">
        <v>253</v>
      </c>
      <c r="C265" s="228">
        <v>5301</v>
      </c>
      <c r="D265" s="228">
        <v>6421319.6290700007</v>
      </c>
      <c r="E265" s="228">
        <v>1916492.0625522183</v>
      </c>
      <c r="F265" s="228">
        <v>8337811.691622219</v>
      </c>
      <c r="G265" s="227">
        <v>1120.92</v>
      </c>
      <c r="H265" s="226">
        <v>5941996.9199999999</v>
      </c>
      <c r="I265" s="226">
        <v>2395814.7716222191</v>
      </c>
      <c r="J265" s="319">
        <v>779641.44078810979</v>
      </c>
      <c r="K265" s="228">
        <v>-416730.69198374223</v>
      </c>
      <c r="L265" s="228">
        <v>2758725.5204265867</v>
      </c>
      <c r="M265" s="247">
        <v>2766574.5872727041</v>
      </c>
      <c r="N265" s="247">
        <v>24030.916636295366</v>
      </c>
      <c r="O265" s="417">
        <v>5549331.0243355865</v>
      </c>
      <c r="P265" s="228"/>
      <c r="Q265" s="328">
        <v>19967973.994167119</v>
      </c>
      <c r="R265" s="339">
        <f t="shared" si="5"/>
        <v>-14418642.969831534</v>
      </c>
      <c r="T265" s="423">
        <v>-282902.44135545037</v>
      </c>
      <c r="U265" s="421">
        <v>-172273.8400025554</v>
      </c>
      <c r="V265" s="421">
        <v>-39748.8400025554</v>
      </c>
      <c r="W265" s="421">
        <v>0</v>
      </c>
      <c r="X265" s="422">
        <v>0</v>
      </c>
    </row>
    <row r="266" spans="1:24" x14ac:dyDescent="0.25">
      <c r="A266" s="318">
        <v>831</v>
      </c>
      <c r="B266" s="140" t="s">
        <v>254</v>
      </c>
      <c r="C266" s="228">
        <v>4715</v>
      </c>
      <c r="D266" s="228">
        <v>6186653.5877499999</v>
      </c>
      <c r="E266" s="228">
        <v>1342289.4316492691</v>
      </c>
      <c r="F266" s="228">
        <v>7528943.0193992686</v>
      </c>
      <c r="G266" s="227">
        <v>1120.92</v>
      </c>
      <c r="H266" s="226">
        <v>5285137.8000000007</v>
      </c>
      <c r="I266" s="226">
        <v>2243805.2193992678</v>
      </c>
      <c r="J266" s="319">
        <v>102049.80386729792</v>
      </c>
      <c r="K266" s="228">
        <v>-416268.09930413694</v>
      </c>
      <c r="L266" s="228">
        <v>1929586.9239624287</v>
      </c>
      <c r="M266" s="247">
        <v>422913.15706272569</v>
      </c>
      <c r="N266" s="247">
        <v>21374.414627453811</v>
      </c>
      <c r="O266" s="417">
        <v>2373874.4956526081</v>
      </c>
      <c r="P266" s="228"/>
      <c r="Q266" s="328">
        <v>5600458.9301678566</v>
      </c>
      <c r="R266" s="339">
        <f t="shared" si="5"/>
        <v>-3226584.4345152485</v>
      </c>
      <c r="T266" s="423">
        <v>-97138.822394936971</v>
      </c>
      <c r="U266" s="421">
        <v>0</v>
      </c>
      <c r="V266" s="421">
        <v>0</v>
      </c>
      <c r="W266" s="421">
        <v>0</v>
      </c>
      <c r="X266" s="422">
        <v>0</v>
      </c>
    </row>
    <row r="267" spans="1:24" x14ac:dyDescent="0.25">
      <c r="A267" s="318">
        <v>832</v>
      </c>
      <c r="B267" s="140" t="s">
        <v>255</v>
      </c>
      <c r="C267" s="228">
        <v>4024</v>
      </c>
      <c r="D267" s="228">
        <v>4794032.1741700005</v>
      </c>
      <c r="E267" s="228">
        <v>2085983.7964753422</v>
      </c>
      <c r="F267" s="228">
        <v>6880015.970645343</v>
      </c>
      <c r="G267" s="227">
        <v>1120.92</v>
      </c>
      <c r="H267" s="226">
        <v>4510582.08</v>
      </c>
      <c r="I267" s="226">
        <v>2369433.8906453429</v>
      </c>
      <c r="J267" s="319">
        <v>1253490.2437045712</v>
      </c>
      <c r="K267" s="228">
        <v>-369628.19219330425</v>
      </c>
      <c r="L267" s="228">
        <v>3253295.9421566101</v>
      </c>
      <c r="M267" s="247">
        <v>1738295.3548538873</v>
      </c>
      <c r="N267" s="247">
        <v>18241.918231362488</v>
      </c>
      <c r="O267" s="417">
        <v>5009833.2152418597</v>
      </c>
      <c r="P267" s="228"/>
      <c r="Q267" s="328">
        <v>17372111.172263928</v>
      </c>
      <c r="R267" s="339">
        <f t="shared" si="5"/>
        <v>-12362277.957022067</v>
      </c>
      <c r="T267" s="423">
        <v>1872478.0167334715</v>
      </c>
      <c r="U267" s="421">
        <v>1755256.415496733</v>
      </c>
      <c r="V267" s="421">
        <v>1654656.415496733</v>
      </c>
      <c r="W267" s="421">
        <v>1554056.415496733</v>
      </c>
      <c r="X267" s="422">
        <v>1453456.415496733</v>
      </c>
    </row>
    <row r="268" spans="1:24" x14ac:dyDescent="0.25">
      <c r="A268" s="318">
        <v>833</v>
      </c>
      <c r="B268" s="140" t="s">
        <v>256</v>
      </c>
      <c r="C268" s="228">
        <v>1662</v>
      </c>
      <c r="D268" s="228">
        <v>1801315.2149</v>
      </c>
      <c r="E268" s="228">
        <v>378659.22280973452</v>
      </c>
      <c r="F268" s="228">
        <v>2179974.4377097348</v>
      </c>
      <c r="G268" s="227">
        <v>1120.92</v>
      </c>
      <c r="H268" s="226">
        <v>1862969.04</v>
      </c>
      <c r="I268" s="226">
        <v>317005.39770973474</v>
      </c>
      <c r="J268" s="319">
        <v>78459.68132208116</v>
      </c>
      <c r="K268" s="228">
        <v>-138493.49568890955</v>
      </c>
      <c r="L268" s="228">
        <v>256971.58334290632</v>
      </c>
      <c r="M268" s="247">
        <v>240939.00638866416</v>
      </c>
      <c r="N268" s="247">
        <v>7534.3111581820222</v>
      </c>
      <c r="O268" s="417">
        <v>505444.90088975249</v>
      </c>
      <c r="P268" s="228"/>
      <c r="Q268" s="328">
        <v>3920304.8792210887</v>
      </c>
      <c r="R268" s="339">
        <f t="shared" si="5"/>
        <v>-3414859.9783313363</v>
      </c>
      <c r="T268" s="423">
        <v>324142.804548944</v>
      </c>
      <c r="U268" s="421">
        <v>275727.71974390937</v>
      </c>
      <c r="V268" s="421">
        <v>234177.71974390937</v>
      </c>
      <c r="W268" s="421">
        <v>192627.71974390937</v>
      </c>
      <c r="X268" s="422">
        <v>151077.71974390937</v>
      </c>
    </row>
    <row r="269" spans="1:24" x14ac:dyDescent="0.25">
      <c r="A269" s="318">
        <v>834</v>
      </c>
      <c r="B269" s="140" t="s">
        <v>257</v>
      </c>
      <c r="C269" s="228">
        <v>6081</v>
      </c>
      <c r="D269" s="228">
        <v>7539438.9026300004</v>
      </c>
      <c r="E269" s="228">
        <v>956943.80688022426</v>
      </c>
      <c r="F269" s="228">
        <v>8496382.7095102239</v>
      </c>
      <c r="G269" s="227">
        <v>1120.92</v>
      </c>
      <c r="H269" s="226">
        <v>6816314.5200000005</v>
      </c>
      <c r="I269" s="226">
        <v>1680068.1895102235</v>
      </c>
      <c r="J269" s="319">
        <v>135599.22073178421</v>
      </c>
      <c r="K269" s="228">
        <v>-692864.44131987891</v>
      </c>
      <c r="L269" s="228">
        <v>1122802.9689221287</v>
      </c>
      <c r="M269" s="247">
        <v>1509711.7296069835</v>
      </c>
      <c r="N269" s="247">
        <v>27566.874941579346</v>
      </c>
      <c r="O269" s="417">
        <v>2660081.5734706917</v>
      </c>
      <c r="P269" s="228"/>
      <c r="Q269" s="328">
        <v>10491478.871002933</v>
      </c>
      <c r="R269" s="339">
        <f t="shared" si="5"/>
        <v>-7831397.2975322418</v>
      </c>
      <c r="T269" s="423">
        <v>242564.35710659396</v>
      </c>
      <c r="U269" s="421">
        <v>65421.077504057437</v>
      </c>
      <c r="V269" s="421">
        <v>0</v>
      </c>
      <c r="W269" s="421">
        <v>0</v>
      </c>
      <c r="X269" s="422">
        <v>0</v>
      </c>
    </row>
    <row r="270" spans="1:24" x14ac:dyDescent="0.25">
      <c r="A270" s="318">
        <v>837</v>
      </c>
      <c r="B270" s="140" t="s">
        <v>258</v>
      </c>
      <c r="C270" s="228">
        <v>235239</v>
      </c>
      <c r="D270" s="228">
        <v>248853524.89490002</v>
      </c>
      <c r="E270" s="228">
        <v>49404302.311048172</v>
      </c>
      <c r="F270" s="228">
        <v>298257827.20594817</v>
      </c>
      <c r="G270" s="227">
        <v>1120.92</v>
      </c>
      <c r="H270" s="226">
        <v>263684099.88000003</v>
      </c>
      <c r="I270" s="226">
        <v>34573727.325948149</v>
      </c>
      <c r="J270" s="319">
        <v>7945212.2422147114</v>
      </c>
      <c r="K270" s="228">
        <v>-43181667.735283494</v>
      </c>
      <c r="L270" s="228">
        <v>-662728.16712063551</v>
      </c>
      <c r="M270" s="247">
        <v>6961462.1475402042</v>
      </c>
      <c r="N270" s="247">
        <v>1066404.2253547418</v>
      </c>
      <c r="O270" s="417">
        <v>7365138.205774311</v>
      </c>
      <c r="P270" s="228"/>
      <c r="Q270" s="328">
        <v>160391305.63585004</v>
      </c>
      <c r="R270" s="339">
        <f t="shared" si="5"/>
        <v>-153026167.43007573</v>
      </c>
      <c r="T270" s="423">
        <v>-13138398.462369023</v>
      </c>
      <c r="U270" s="421">
        <v>-8229105.5829776535</v>
      </c>
      <c r="V270" s="421">
        <v>-2348130.5829776535</v>
      </c>
      <c r="W270" s="421">
        <v>0</v>
      </c>
      <c r="X270" s="422">
        <v>0</v>
      </c>
    </row>
    <row r="271" spans="1:24" x14ac:dyDescent="0.25">
      <c r="A271" s="318">
        <v>844</v>
      </c>
      <c r="B271" s="140" t="s">
        <v>259</v>
      </c>
      <c r="C271" s="228">
        <v>1567</v>
      </c>
      <c r="D271" s="228">
        <v>1290138.53155</v>
      </c>
      <c r="E271" s="228">
        <v>451411.61790437519</v>
      </c>
      <c r="F271" s="228">
        <v>1741550.1494543753</v>
      </c>
      <c r="G271" s="227">
        <v>1120.92</v>
      </c>
      <c r="H271" s="226">
        <v>1756481.6400000001</v>
      </c>
      <c r="I271" s="226">
        <v>-14931.490545624867</v>
      </c>
      <c r="J271" s="319">
        <v>223137.00656439897</v>
      </c>
      <c r="K271" s="228">
        <v>-175247.65452491524</v>
      </c>
      <c r="L271" s="228">
        <v>32957.861493858858</v>
      </c>
      <c r="M271" s="247">
        <v>777127.69491415878</v>
      </c>
      <c r="N271" s="247">
        <v>7103.6495697179471</v>
      </c>
      <c r="O271" s="417">
        <v>817189.20597773558</v>
      </c>
      <c r="P271" s="228"/>
      <c r="Q271" s="328">
        <v>6305157.9058661237</v>
      </c>
      <c r="R271" s="339">
        <f t="shared" si="5"/>
        <v>-5487968.6998883877</v>
      </c>
      <c r="T271" s="423">
        <v>-109089.24498753062</v>
      </c>
      <c r="U271" s="421">
        <v>-76386.921214660164</v>
      </c>
      <c r="V271" s="421">
        <v>-37211.921214660157</v>
      </c>
      <c r="W271" s="421">
        <v>0</v>
      </c>
      <c r="X271" s="422">
        <v>0</v>
      </c>
    </row>
    <row r="272" spans="1:24" x14ac:dyDescent="0.25">
      <c r="A272" s="318">
        <v>845</v>
      </c>
      <c r="B272" s="140" t="s">
        <v>260</v>
      </c>
      <c r="C272" s="228">
        <v>3062</v>
      </c>
      <c r="D272" s="228">
        <v>3920006.5026600007</v>
      </c>
      <c r="E272" s="228">
        <v>1388856.2189047765</v>
      </c>
      <c r="F272" s="228">
        <v>5308862.7215647772</v>
      </c>
      <c r="G272" s="227">
        <v>1120.92</v>
      </c>
      <c r="H272" s="226">
        <v>3432257.04</v>
      </c>
      <c r="I272" s="226">
        <v>1876605.6815647772</v>
      </c>
      <c r="J272" s="319">
        <v>411948.62493299937</v>
      </c>
      <c r="K272" s="228">
        <v>-325298.26402643113</v>
      </c>
      <c r="L272" s="228">
        <v>1963256.0424713453</v>
      </c>
      <c r="M272" s="247">
        <v>1257840.1203405191</v>
      </c>
      <c r="N272" s="247">
        <v>13880.902988178912</v>
      </c>
      <c r="O272" s="417">
        <v>3234977.0658000433</v>
      </c>
      <c r="P272" s="228"/>
      <c r="Q272" s="328">
        <v>9366913.5166958533</v>
      </c>
      <c r="R272" s="339">
        <f t="shared" si="5"/>
        <v>-6131936.4508958105</v>
      </c>
      <c r="T272" s="423">
        <v>187134.60160841301</v>
      </c>
      <c r="U272" s="421">
        <v>97936.653550039904</v>
      </c>
      <c r="V272" s="421">
        <v>21386.6535500399</v>
      </c>
      <c r="W272" s="421">
        <v>0</v>
      </c>
      <c r="X272" s="422">
        <v>0</v>
      </c>
    </row>
    <row r="273" spans="1:24" x14ac:dyDescent="0.25">
      <c r="A273" s="318">
        <v>846</v>
      </c>
      <c r="B273" s="140" t="s">
        <v>261</v>
      </c>
      <c r="C273" s="228">
        <v>5158</v>
      </c>
      <c r="D273" s="228">
        <v>5949055.0648600003</v>
      </c>
      <c r="E273" s="228">
        <v>796638.59901889344</v>
      </c>
      <c r="F273" s="228">
        <v>6745693.6638788935</v>
      </c>
      <c r="G273" s="227">
        <v>1120.92</v>
      </c>
      <c r="H273" s="226">
        <v>5781705.3600000003</v>
      </c>
      <c r="I273" s="226">
        <v>963988.30387889314</v>
      </c>
      <c r="J273" s="319">
        <v>175437.77470415103</v>
      </c>
      <c r="K273" s="228">
        <v>-563210.39610126684</v>
      </c>
      <c r="L273" s="228">
        <v>576215.68248177739</v>
      </c>
      <c r="M273" s="247">
        <v>2638218.8192100646</v>
      </c>
      <c r="N273" s="247">
        <v>23382.657613659969</v>
      </c>
      <c r="O273" s="417">
        <v>3237817.1593055017</v>
      </c>
      <c r="P273" s="228"/>
      <c r="Q273" s="328">
        <v>15706370.776134754</v>
      </c>
      <c r="R273" s="339">
        <f t="shared" ref="R273:R309" si="6">O273-Q273</f>
        <v>-12468553.616829252</v>
      </c>
      <c r="T273" s="423">
        <v>-110968.50402208425</v>
      </c>
      <c r="U273" s="421">
        <v>-3324.2244940269102</v>
      </c>
      <c r="V273" s="421">
        <v>0</v>
      </c>
      <c r="W273" s="421">
        <v>0</v>
      </c>
      <c r="X273" s="422">
        <v>0</v>
      </c>
    </row>
    <row r="274" spans="1:24" x14ac:dyDescent="0.25">
      <c r="A274" s="318">
        <v>848</v>
      </c>
      <c r="B274" s="140" t="s">
        <v>262</v>
      </c>
      <c r="C274" s="228">
        <v>4482</v>
      </c>
      <c r="D274" s="228">
        <v>4497444.9563299995</v>
      </c>
      <c r="E274" s="228">
        <v>1440724.5730942735</v>
      </c>
      <c r="F274" s="228">
        <v>5938169.5294242725</v>
      </c>
      <c r="G274" s="227">
        <v>1120.92</v>
      </c>
      <c r="H274" s="226">
        <v>5023963.4400000004</v>
      </c>
      <c r="I274" s="226">
        <v>914206.08942427207</v>
      </c>
      <c r="J274" s="319">
        <v>338787.17000080278</v>
      </c>
      <c r="K274" s="228">
        <v>-486719.27225752262</v>
      </c>
      <c r="L274" s="228">
        <v>766273.98716755211</v>
      </c>
      <c r="M274" s="247">
        <v>2330385.453120383</v>
      </c>
      <c r="N274" s="247">
        <v>20318.160415747185</v>
      </c>
      <c r="O274" s="417">
        <v>3116977.6007036823</v>
      </c>
      <c r="P274" s="228"/>
      <c r="Q274" s="328">
        <v>14528920.176221237</v>
      </c>
      <c r="R274" s="339">
        <f t="shared" si="6"/>
        <v>-11411942.575517554</v>
      </c>
      <c r="T274" s="423">
        <v>209243.76050452341</v>
      </c>
      <c r="U274" s="421">
        <v>78680.336860621348</v>
      </c>
      <c r="V274" s="421">
        <v>0</v>
      </c>
      <c r="W274" s="421">
        <v>0</v>
      </c>
      <c r="X274" s="422">
        <v>0</v>
      </c>
    </row>
    <row r="275" spans="1:24" x14ac:dyDescent="0.25">
      <c r="A275" s="318">
        <v>849</v>
      </c>
      <c r="B275" s="140" t="s">
        <v>263</v>
      </c>
      <c r="C275" s="228">
        <v>3112</v>
      </c>
      <c r="D275" s="228">
        <v>4725158.7986599999</v>
      </c>
      <c r="E275" s="228">
        <v>654616.7559827693</v>
      </c>
      <c r="F275" s="228">
        <v>5379775.5546427695</v>
      </c>
      <c r="G275" s="227">
        <v>1120.92</v>
      </c>
      <c r="H275" s="226">
        <v>3488303.04</v>
      </c>
      <c r="I275" s="226">
        <v>1891472.5146427695</v>
      </c>
      <c r="J275" s="319">
        <v>215706.84366181062</v>
      </c>
      <c r="K275" s="228">
        <v>-277308.45784380753</v>
      </c>
      <c r="L275" s="228">
        <v>1829870.9004607727</v>
      </c>
      <c r="M275" s="247">
        <v>1657145.2326343204</v>
      </c>
      <c r="N275" s="247">
        <v>14107.566982107372</v>
      </c>
      <c r="O275" s="417">
        <v>3501123.7000772003</v>
      </c>
      <c r="P275" s="228"/>
      <c r="Q275" s="328">
        <v>9227551.7207089681</v>
      </c>
      <c r="R275" s="339">
        <f t="shared" si="6"/>
        <v>-5726428.0206317678</v>
      </c>
      <c r="T275" s="423">
        <v>-508198.60308840615</v>
      </c>
      <c r="U275" s="421">
        <v>-443253.08197725564</v>
      </c>
      <c r="V275" s="421">
        <v>-365453.08197725564</v>
      </c>
      <c r="W275" s="421">
        <v>-287653.08197725564</v>
      </c>
      <c r="X275" s="422">
        <v>-209853.08197725564</v>
      </c>
    </row>
    <row r="276" spans="1:24" x14ac:dyDescent="0.25">
      <c r="A276" s="318">
        <v>850</v>
      </c>
      <c r="B276" s="140" t="s">
        <v>264</v>
      </c>
      <c r="C276" s="228">
        <v>2406</v>
      </c>
      <c r="D276" s="228">
        <v>3482228.8734200001</v>
      </c>
      <c r="E276" s="228">
        <v>450895.37435917411</v>
      </c>
      <c r="F276" s="228">
        <v>3933124.2477791742</v>
      </c>
      <c r="G276" s="227">
        <v>1120.92</v>
      </c>
      <c r="H276" s="226">
        <v>2696933.52</v>
      </c>
      <c r="I276" s="226">
        <v>1236190.7277791742</v>
      </c>
      <c r="J276" s="319">
        <v>84322.88156862685</v>
      </c>
      <c r="K276" s="228">
        <v>-229145.54809446057</v>
      </c>
      <c r="L276" s="228">
        <v>1091368.0612533407</v>
      </c>
      <c r="M276" s="247">
        <v>801103.8903854778</v>
      </c>
      <c r="N276" s="247">
        <v>10907.071387837512</v>
      </c>
      <c r="O276" s="417">
        <v>1903379.0230266559</v>
      </c>
      <c r="P276" s="228"/>
      <c r="Q276" s="328">
        <v>5355359.2179706814</v>
      </c>
      <c r="R276" s="339">
        <f t="shared" si="6"/>
        <v>-3451980.1949440255</v>
      </c>
      <c r="T276" s="423">
        <v>138401.47153804303</v>
      </c>
      <c r="U276" s="421">
        <v>68313.207975519937</v>
      </c>
      <c r="V276" s="421">
        <v>8163.2079755199366</v>
      </c>
      <c r="W276" s="421">
        <v>0</v>
      </c>
      <c r="X276" s="422">
        <v>0</v>
      </c>
    </row>
    <row r="277" spans="1:24" x14ac:dyDescent="0.25">
      <c r="A277" s="318">
        <v>851</v>
      </c>
      <c r="B277" s="140" t="s">
        <v>265</v>
      </c>
      <c r="C277" s="228">
        <v>21875</v>
      </c>
      <c r="D277" s="228">
        <v>30048853.824210003</v>
      </c>
      <c r="E277" s="228">
        <v>3688779.3120563403</v>
      </c>
      <c r="F277" s="228">
        <v>33737633.136266343</v>
      </c>
      <c r="G277" s="227">
        <v>1120.92</v>
      </c>
      <c r="H277" s="226">
        <v>24520125</v>
      </c>
      <c r="I277" s="226">
        <v>9217508.1362663433</v>
      </c>
      <c r="J277" s="319">
        <v>761750.30360831309</v>
      </c>
      <c r="K277" s="228">
        <v>-2277556.963169523</v>
      </c>
      <c r="L277" s="228">
        <v>7701701.4767051339</v>
      </c>
      <c r="M277" s="247">
        <v>4851152.3965629367</v>
      </c>
      <c r="N277" s="247">
        <v>99165.497343701398</v>
      </c>
      <c r="O277" s="417">
        <v>12652019.370611774</v>
      </c>
      <c r="P277" s="228"/>
      <c r="Q277" s="328">
        <v>33074328.14174258</v>
      </c>
      <c r="R277" s="339">
        <f t="shared" si="6"/>
        <v>-20422308.771130808</v>
      </c>
      <c r="T277" s="423">
        <v>-1803161.0569193941</v>
      </c>
      <c r="U277" s="421">
        <v>-1346643.2952528074</v>
      </c>
      <c r="V277" s="421">
        <v>-799768.29525280732</v>
      </c>
      <c r="W277" s="421">
        <v>-252893.29525280735</v>
      </c>
      <c r="X277" s="422">
        <v>0</v>
      </c>
    </row>
    <row r="278" spans="1:24" x14ac:dyDescent="0.25">
      <c r="A278" s="318">
        <v>853</v>
      </c>
      <c r="B278" s="140" t="s">
        <v>266</v>
      </c>
      <c r="C278" s="228">
        <v>191331</v>
      </c>
      <c r="D278" s="228">
        <v>191419112.40669</v>
      </c>
      <c r="E278" s="228">
        <v>58083668.267228767</v>
      </c>
      <c r="F278" s="228">
        <v>249502780.67391878</v>
      </c>
      <c r="G278" s="227">
        <v>1120.92</v>
      </c>
      <c r="H278" s="226">
        <v>214466744.52000001</v>
      </c>
      <c r="I278" s="226">
        <v>35036036.153918773</v>
      </c>
      <c r="J278" s="319">
        <v>6249812.8103894331</v>
      </c>
      <c r="K278" s="228">
        <v>-32629946.662392873</v>
      </c>
      <c r="L278" s="228">
        <v>8655902.3019153289</v>
      </c>
      <c r="M278" s="247">
        <v>-1168344.037855708</v>
      </c>
      <c r="N278" s="247">
        <v>867356.97244652489</v>
      </c>
      <c r="O278" s="417">
        <v>8354915.2365061454</v>
      </c>
      <c r="P278" s="228"/>
      <c r="Q278" s="328">
        <v>154849063.38317025</v>
      </c>
      <c r="R278" s="339">
        <f t="shared" si="6"/>
        <v>-146494148.14666411</v>
      </c>
      <c r="T278" s="423">
        <v>-6761136.4695235807</v>
      </c>
      <c r="U278" s="421">
        <v>-2768176.47604108</v>
      </c>
      <c r="V278" s="421">
        <v>0</v>
      </c>
      <c r="W278" s="421">
        <v>0</v>
      </c>
      <c r="X278" s="422">
        <v>0</v>
      </c>
    </row>
    <row r="279" spans="1:24" x14ac:dyDescent="0.25">
      <c r="A279" s="318">
        <v>854</v>
      </c>
      <c r="B279" s="140" t="s">
        <v>267</v>
      </c>
      <c r="C279" s="228">
        <v>3438</v>
      </c>
      <c r="D279" s="228">
        <v>2743353.9085200001</v>
      </c>
      <c r="E279" s="228">
        <v>1558330.3202290114</v>
      </c>
      <c r="F279" s="228">
        <v>4301684.2287490116</v>
      </c>
      <c r="G279" s="227">
        <v>1120.92</v>
      </c>
      <c r="H279" s="226">
        <v>3853722.9600000004</v>
      </c>
      <c r="I279" s="226">
        <v>447961.26874901121</v>
      </c>
      <c r="J279" s="319">
        <v>1089566.6143429773</v>
      </c>
      <c r="K279" s="228">
        <v>-306668.75124807114</v>
      </c>
      <c r="L279" s="228">
        <v>1230859.1318439173</v>
      </c>
      <c r="M279" s="247">
        <v>1334956.6977779432</v>
      </c>
      <c r="N279" s="247">
        <v>15585.416222520933</v>
      </c>
      <c r="O279" s="417">
        <v>2581401.2458443819</v>
      </c>
      <c r="P279" s="228"/>
      <c r="Q279" s="328">
        <v>14317869.050287042</v>
      </c>
      <c r="R279" s="339">
        <f t="shared" si="6"/>
        <v>-11736467.804442659</v>
      </c>
      <c r="T279" s="423">
        <v>97705.290840757007</v>
      </c>
      <c r="U279" s="421">
        <v>0</v>
      </c>
      <c r="V279" s="421">
        <v>0</v>
      </c>
      <c r="W279" s="421">
        <v>0</v>
      </c>
      <c r="X279" s="422">
        <v>0</v>
      </c>
    </row>
    <row r="280" spans="1:24" x14ac:dyDescent="0.25">
      <c r="A280" s="318">
        <v>857</v>
      </c>
      <c r="B280" s="140" t="s">
        <v>268</v>
      </c>
      <c r="C280" s="228">
        <v>2551</v>
      </c>
      <c r="D280" s="228">
        <v>2210719.1261700001</v>
      </c>
      <c r="E280" s="228">
        <v>726801.00653748179</v>
      </c>
      <c r="F280" s="228">
        <v>2937520.1327074817</v>
      </c>
      <c r="G280" s="227">
        <v>1120.92</v>
      </c>
      <c r="H280" s="226">
        <v>2859466.9200000004</v>
      </c>
      <c r="I280" s="226">
        <v>78053.212707481347</v>
      </c>
      <c r="J280" s="319">
        <v>308392.64897235302</v>
      </c>
      <c r="K280" s="228">
        <v>-322043.31655424676</v>
      </c>
      <c r="L280" s="228">
        <v>64402.545125587611</v>
      </c>
      <c r="M280" s="247">
        <v>1116411.0747945243</v>
      </c>
      <c r="N280" s="247">
        <v>11564.396970230047</v>
      </c>
      <c r="O280" s="417">
        <v>1192378.0168903421</v>
      </c>
      <c r="P280" s="228"/>
      <c r="Q280" s="328">
        <v>8411917.5948100574</v>
      </c>
      <c r="R280" s="339">
        <f t="shared" si="6"/>
        <v>-7219539.5779197151</v>
      </c>
      <c r="T280" s="423">
        <v>-663412.42201843078</v>
      </c>
      <c r="U280" s="421">
        <v>-610174.62498933531</v>
      </c>
      <c r="V280" s="421">
        <v>-546399.62498933531</v>
      </c>
      <c r="W280" s="421">
        <v>-482624.62498933537</v>
      </c>
      <c r="X280" s="422">
        <v>-418849.62498933537</v>
      </c>
    </row>
    <row r="281" spans="1:24" x14ac:dyDescent="0.25">
      <c r="A281" s="318">
        <v>858</v>
      </c>
      <c r="B281" s="140" t="s">
        <v>269</v>
      </c>
      <c r="C281" s="228">
        <v>38664</v>
      </c>
      <c r="D281" s="228">
        <v>58034581.25801</v>
      </c>
      <c r="E281" s="228">
        <v>5664358.0273984633</v>
      </c>
      <c r="F281" s="228">
        <v>63698939.285408467</v>
      </c>
      <c r="G281" s="227">
        <v>1120.92</v>
      </c>
      <c r="H281" s="226">
        <v>43339250.880000003</v>
      </c>
      <c r="I281" s="226">
        <v>20359688.405408464</v>
      </c>
      <c r="J281" s="319">
        <v>1062182.5420304965</v>
      </c>
      <c r="K281" s="228">
        <v>-4313556.4577076351</v>
      </c>
      <c r="L281" s="228">
        <v>17108314.489731327</v>
      </c>
      <c r="M281" s="247">
        <v>-800434.32496930228</v>
      </c>
      <c r="N281" s="247">
        <v>175274.73322499983</v>
      </c>
      <c r="O281" s="417">
        <v>16483154.897987023</v>
      </c>
      <c r="P281" s="228"/>
      <c r="Q281" s="328">
        <v>20307101.843264643</v>
      </c>
      <c r="R281" s="339">
        <f t="shared" si="6"/>
        <v>-3823946.9452776201</v>
      </c>
      <c r="T281" s="423">
        <v>895672.20680177421</v>
      </c>
      <c r="U281" s="421">
        <v>0</v>
      </c>
      <c r="V281" s="421">
        <v>0</v>
      </c>
      <c r="W281" s="421">
        <v>0</v>
      </c>
      <c r="X281" s="422">
        <v>0</v>
      </c>
    </row>
    <row r="282" spans="1:24" x14ac:dyDescent="0.25">
      <c r="A282" s="318">
        <v>859</v>
      </c>
      <c r="B282" s="140" t="s">
        <v>270</v>
      </c>
      <c r="C282" s="228">
        <v>6758</v>
      </c>
      <c r="D282" s="228">
        <v>15909330.755349999</v>
      </c>
      <c r="E282" s="228">
        <v>852260.58302148478</v>
      </c>
      <c r="F282" s="228">
        <v>16761591.338371484</v>
      </c>
      <c r="G282" s="227">
        <v>1120.92</v>
      </c>
      <c r="H282" s="226">
        <v>7575177.3600000003</v>
      </c>
      <c r="I282" s="226">
        <v>9186413.9783714823</v>
      </c>
      <c r="J282" s="319">
        <v>167519.43761144427</v>
      </c>
      <c r="K282" s="228">
        <v>-615401.79577436356</v>
      </c>
      <c r="L282" s="228">
        <v>8738531.6202085633</v>
      </c>
      <c r="M282" s="247">
        <v>3973858.2282420346</v>
      </c>
      <c r="N282" s="247">
        <v>30635.905419370702</v>
      </c>
      <c r="O282" s="417">
        <v>12743025.753869968</v>
      </c>
      <c r="P282" s="228"/>
      <c r="Q282" s="328">
        <v>18347033.595676247</v>
      </c>
      <c r="R282" s="339">
        <f t="shared" si="6"/>
        <v>-5604007.8418062795</v>
      </c>
      <c r="T282" s="423">
        <v>-1520396.1144175348</v>
      </c>
      <c r="U282" s="421">
        <v>-1379360.8214647213</v>
      </c>
      <c r="V282" s="421">
        <v>-1210410.8214647213</v>
      </c>
      <c r="W282" s="421">
        <v>-1041460.8214647213</v>
      </c>
      <c r="X282" s="422">
        <v>-872510.82146472135</v>
      </c>
    </row>
    <row r="283" spans="1:24" x14ac:dyDescent="0.25">
      <c r="A283" s="318">
        <v>886</v>
      </c>
      <c r="B283" s="140" t="s">
        <v>271</v>
      </c>
      <c r="C283" s="228">
        <v>13021</v>
      </c>
      <c r="D283" s="228">
        <v>17373370.228880003</v>
      </c>
      <c r="E283" s="228">
        <v>1548432.7447032332</v>
      </c>
      <c r="F283" s="228">
        <v>18921802.973583236</v>
      </c>
      <c r="G283" s="227">
        <v>1120.92</v>
      </c>
      <c r="H283" s="226">
        <v>14595499.32</v>
      </c>
      <c r="I283" s="226">
        <v>4326303.653583236</v>
      </c>
      <c r="J283" s="319">
        <v>325218.14241736016</v>
      </c>
      <c r="K283" s="228">
        <v>-1264608.9183528337</v>
      </c>
      <c r="L283" s="228">
        <v>3386912.8776477622</v>
      </c>
      <c r="M283" s="247">
        <v>3159784.8162956703</v>
      </c>
      <c r="N283" s="247">
        <v>59027.837298849641</v>
      </c>
      <c r="O283" s="417">
        <v>6605725.5312422821</v>
      </c>
      <c r="P283" s="228"/>
      <c r="Q283" s="328">
        <v>18103192.657611199</v>
      </c>
      <c r="R283" s="339">
        <f t="shared" si="6"/>
        <v>-11497467.126368918</v>
      </c>
      <c r="T283" s="423">
        <v>-1904174.2578400827</v>
      </c>
      <c r="U283" s="421">
        <v>-1632434.0167127401</v>
      </c>
      <c r="V283" s="421">
        <v>-1306909.0167127401</v>
      </c>
      <c r="W283" s="421">
        <v>-981384.01671273995</v>
      </c>
      <c r="X283" s="422">
        <v>-655859.01671273995</v>
      </c>
    </row>
    <row r="284" spans="1:24" x14ac:dyDescent="0.25">
      <c r="A284" s="318">
        <v>887</v>
      </c>
      <c r="B284" s="140" t="s">
        <v>272</v>
      </c>
      <c r="C284" s="228">
        <v>4792</v>
      </c>
      <c r="D284" s="228">
        <v>5070232.0932800006</v>
      </c>
      <c r="E284" s="228">
        <v>951124.60793375131</v>
      </c>
      <c r="F284" s="228">
        <v>6021356.7012137519</v>
      </c>
      <c r="G284" s="227">
        <v>1120.92</v>
      </c>
      <c r="H284" s="226">
        <v>5371448.6400000006</v>
      </c>
      <c r="I284" s="226">
        <v>649908.06121375132</v>
      </c>
      <c r="J284" s="319">
        <v>135809.81425221983</v>
      </c>
      <c r="K284" s="228">
        <v>-583958.54365051817</v>
      </c>
      <c r="L284" s="228">
        <v>201759.33181545301</v>
      </c>
      <c r="M284" s="247">
        <v>2097655.1055010734</v>
      </c>
      <c r="N284" s="247">
        <v>21723.47717810364</v>
      </c>
      <c r="O284" s="417">
        <v>2321137.9144946304</v>
      </c>
      <c r="P284" s="228"/>
      <c r="Q284" s="328">
        <v>12370633.40639418</v>
      </c>
      <c r="R284" s="339">
        <f t="shared" si="6"/>
        <v>-10049495.49189955</v>
      </c>
      <c r="T284" s="423">
        <v>660097.22915419494</v>
      </c>
      <c r="U284" s="421">
        <v>520503.31436133949</v>
      </c>
      <c r="V284" s="421">
        <v>400703.31436133949</v>
      </c>
      <c r="W284" s="421">
        <v>280903.31436133949</v>
      </c>
      <c r="X284" s="422">
        <v>161103.31436133952</v>
      </c>
    </row>
    <row r="285" spans="1:24" x14ac:dyDescent="0.25">
      <c r="A285" s="318">
        <v>889</v>
      </c>
      <c r="B285" s="140" t="s">
        <v>273</v>
      </c>
      <c r="C285" s="228">
        <v>2702</v>
      </c>
      <c r="D285" s="228">
        <v>3403370.7301000003</v>
      </c>
      <c r="E285" s="228">
        <v>1385675.0857778895</v>
      </c>
      <c r="F285" s="228">
        <v>4789045.8158778902</v>
      </c>
      <c r="G285" s="227">
        <v>1120.92</v>
      </c>
      <c r="H285" s="226">
        <v>3028725.8400000003</v>
      </c>
      <c r="I285" s="226">
        <v>1760319.9758778899</v>
      </c>
      <c r="J285" s="319">
        <v>387988.0852481373</v>
      </c>
      <c r="K285" s="228">
        <v>-201627.13128782186</v>
      </c>
      <c r="L285" s="228">
        <v>1946680.9298382055</v>
      </c>
      <c r="M285" s="247">
        <v>1167485.6697804271</v>
      </c>
      <c r="N285" s="247">
        <v>12248.922231893997</v>
      </c>
      <c r="O285" s="417">
        <v>3126415.5218505263</v>
      </c>
      <c r="P285" s="228"/>
      <c r="Q285" s="328">
        <v>10143717.155441679</v>
      </c>
      <c r="R285" s="339">
        <f t="shared" si="6"/>
        <v>-7017301.6335911527</v>
      </c>
      <c r="T285" s="423">
        <v>154959.70941091486</v>
      </c>
      <c r="U285" s="421">
        <v>76248.783331971645</v>
      </c>
      <c r="V285" s="421">
        <v>8698.7833319716428</v>
      </c>
      <c r="W285" s="421">
        <v>0</v>
      </c>
      <c r="X285" s="422">
        <v>0</v>
      </c>
    </row>
    <row r="286" spans="1:24" x14ac:dyDescent="0.25">
      <c r="A286" s="318">
        <v>890</v>
      </c>
      <c r="B286" s="140" t="s">
        <v>274</v>
      </c>
      <c r="C286" s="228">
        <v>1232</v>
      </c>
      <c r="D286" s="228">
        <v>1428684.1348900001</v>
      </c>
      <c r="E286" s="228">
        <v>1021091.2656037202</v>
      </c>
      <c r="F286" s="228">
        <v>2449775.4004937205</v>
      </c>
      <c r="G286" s="227">
        <v>1120.92</v>
      </c>
      <c r="H286" s="226">
        <v>1380973.4400000002</v>
      </c>
      <c r="I286" s="226">
        <v>1068801.9604937204</v>
      </c>
      <c r="J286" s="319">
        <v>861741.28257100435</v>
      </c>
      <c r="K286" s="228">
        <v>-96238.673323493</v>
      </c>
      <c r="L286" s="228">
        <v>1834304.5697412319</v>
      </c>
      <c r="M286" s="247">
        <v>344099.94336156308</v>
      </c>
      <c r="N286" s="247">
        <v>5585.0008103972632</v>
      </c>
      <c r="O286" s="417">
        <v>2183989.5139131923</v>
      </c>
      <c r="P286" s="228"/>
      <c r="Q286" s="328">
        <v>6535155.7482911218</v>
      </c>
      <c r="R286" s="339">
        <f t="shared" si="6"/>
        <v>-4351166.2343779299</v>
      </c>
      <c r="T286" s="423">
        <v>629243.2866585732</v>
      </c>
      <c r="U286" s="421">
        <v>593354.36699563533</v>
      </c>
      <c r="V286" s="421">
        <v>562554.36699563533</v>
      </c>
      <c r="W286" s="421">
        <v>531754.36699563533</v>
      </c>
      <c r="X286" s="422">
        <v>500954.36699563538</v>
      </c>
    </row>
    <row r="287" spans="1:24" x14ac:dyDescent="0.25">
      <c r="A287" s="318">
        <v>892</v>
      </c>
      <c r="B287" s="140" t="s">
        <v>275</v>
      </c>
      <c r="C287" s="228">
        <v>3783</v>
      </c>
      <c r="D287" s="228">
        <v>7329683.1999300001</v>
      </c>
      <c r="E287" s="228">
        <v>571726.40153900103</v>
      </c>
      <c r="F287" s="228">
        <v>7901409.6014690008</v>
      </c>
      <c r="G287" s="227">
        <v>1120.92</v>
      </c>
      <c r="H287" s="226">
        <v>4240440.3600000003</v>
      </c>
      <c r="I287" s="226">
        <v>3660969.2414690005</v>
      </c>
      <c r="J287" s="319">
        <v>83109.344054131798</v>
      </c>
      <c r="K287" s="228">
        <v>-343217.67090175668</v>
      </c>
      <c r="L287" s="228">
        <v>3400860.9146213755</v>
      </c>
      <c r="M287" s="247">
        <v>1878154.3976027211</v>
      </c>
      <c r="N287" s="247">
        <v>17149.397780627311</v>
      </c>
      <c r="O287" s="417">
        <v>5296164.7100047236</v>
      </c>
      <c r="P287" s="228"/>
      <c r="Q287" s="328">
        <v>9148941.1233381685</v>
      </c>
      <c r="R287" s="339">
        <f t="shared" si="6"/>
        <v>-3852776.4133334449</v>
      </c>
      <c r="T287" s="423">
        <v>323013.18040573178</v>
      </c>
      <c r="U287" s="421">
        <v>212812.05777188938</v>
      </c>
      <c r="V287" s="421">
        <v>118237.05777188936</v>
      </c>
      <c r="W287" s="421">
        <v>23662.057771889366</v>
      </c>
      <c r="X287" s="422">
        <v>0</v>
      </c>
    </row>
    <row r="288" spans="1:24" x14ac:dyDescent="0.25">
      <c r="A288" s="318">
        <v>893</v>
      </c>
      <c r="B288" s="140" t="s">
        <v>276</v>
      </c>
      <c r="C288" s="228">
        <v>7455</v>
      </c>
      <c r="D288" s="228">
        <v>10252305.790010002</v>
      </c>
      <c r="E288" s="228">
        <v>3166683.5040388484</v>
      </c>
      <c r="F288" s="228">
        <v>13418989.294048849</v>
      </c>
      <c r="G288" s="227">
        <v>1120.92</v>
      </c>
      <c r="H288" s="226">
        <v>8356458.6000000006</v>
      </c>
      <c r="I288" s="226">
        <v>5062530.6940488489</v>
      </c>
      <c r="J288" s="319">
        <v>178130.20436369861</v>
      </c>
      <c r="K288" s="228">
        <v>-642030.64832307945</v>
      </c>
      <c r="L288" s="228">
        <v>4598630.2500894684</v>
      </c>
      <c r="M288" s="247">
        <v>1684595.1734032137</v>
      </c>
      <c r="N288" s="247">
        <v>33795.601494733441</v>
      </c>
      <c r="O288" s="417">
        <v>6317021.0249874154</v>
      </c>
      <c r="P288" s="228"/>
      <c r="Q288" s="328">
        <v>16545390.863518763</v>
      </c>
      <c r="R288" s="339">
        <f t="shared" si="6"/>
        <v>-10228369.838531349</v>
      </c>
      <c r="T288" s="423">
        <v>-817971.86222215614</v>
      </c>
      <c r="U288" s="421">
        <v>-662390.60904618341</v>
      </c>
      <c r="V288" s="421">
        <v>-476015.60904618341</v>
      </c>
      <c r="W288" s="421">
        <v>-289640.60904618341</v>
      </c>
      <c r="X288" s="422">
        <v>-103265.60904618342</v>
      </c>
    </row>
    <row r="289" spans="1:24" x14ac:dyDescent="0.25">
      <c r="A289" s="318">
        <v>895</v>
      </c>
      <c r="B289" s="140" t="s">
        <v>277</v>
      </c>
      <c r="C289" s="228">
        <v>15700</v>
      </c>
      <c r="D289" s="228">
        <v>16887890.260839999</v>
      </c>
      <c r="E289" s="228">
        <v>2663000.7893436742</v>
      </c>
      <c r="F289" s="228">
        <v>19550891.050183672</v>
      </c>
      <c r="G289" s="227">
        <v>1120.92</v>
      </c>
      <c r="H289" s="226">
        <v>17598444</v>
      </c>
      <c r="I289" s="226">
        <v>1952447.0501836725</v>
      </c>
      <c r="J289" s="319">
        <v>501773.94190865953</v>
      </c>
      <c r="K289" s="228">
        <v>-1683515.2377745255</v>
      </c>
      <c r="L289" s="228">
        <v>770705.75431780634</v>
      </c>
      <c r="M289" s="247">
        <v>1208486.9584124042</v>
      </c>
      <c r="N289" s="247">
        <v>71172.494093536545</v>
      </c>
      <c r="O289" s="417">
        <v>2050365.2068237471</v>
      </c>
      <c r="P289" s="228"/>
      <c r="Q289" s="328">
        <v>21995688.572528973</v>
      </c>
      <c r="R289" s="339">
        <f t="shared" si="6"/>
        <v>-19945323.365705226</v>
      </c>
      <c r="T289" s="423">
        <v>-451694.02336706204</v>
      </c>
      <c r="U289" s="421">
        <v>-124044.70413664324</v>
      </c>
      <c r="V289" s="421">
        <v>0</v>
      </c>
      <c r="W289" s="421">
        <v>0</v>
      </c>
      <c r="X289" s="422">
        <v>0</v>
      </c>
    </row>
    <row r="290" spans="1:24" x14ac:dyDescent="0.25">
      <c r="A290" s="318">
        <v>905</v>
      </c>
      <c r="B290" s="140" t="s">
        <v>278</v>
      </c>
      <c r="C290" s="228">
        <v>67552</v>
      </c>
      <c r="D290" s="228">
        <v>82673454.85067001</v>
      </c>
      <c r="E290" s="228">
        <v>18903360.132765479</v>
      </c>
      <c r="F290" s="228">
        <v>101576814.98343548</v>
      </c>
      <c r="G290" s="227">
        <v>1120.92</v>
      </c>
      <c r="H290" s="226">
        <v>75720387.840000004</v>
      </c>
      <c r="I290" s="226">
        <v>25856427.143435478</v>
      </c>
      <c r="J290" s="319">
        <v>2237977.2372955615</v>
      </c>
      <c r="K290" s="228">
        <v>-9446776.0778436586</v>
      </c>
      <c r="L290" s="228">
        <v>18647628.30288738</v>
      </c>
      <c r="M290" s="247">
        <v>1622046.6934173903</v>
      </c>
      <c r="N290" s="247">
        <v>306232.12235710706</v>
      </c>
      <c r="O290" s="417">
        <v>20575907.118661877</v>
      </c>
      <c r="P290" s="228"/>
      <c r="Q290" s="328">
        <v>68215742.098852769</v>
      </c>
      <c r="R290" s="339">
        <f t="shared" si="6"/>
        <v>-47639834.980190888</v>
      </c>
      <c r="T290" s="423">
        <v>-6247986.1253411639</v>
      </c>
      <c r="U290" s="421">
        <v>-4838217.5385479629</v>
      </c>
      <c r="V290" s="421">
        <v>-3149417.5385479634</v>
      </c>
      <c r="W290" s="421">
        <v>-1460617.5385479634</v>
      </c>
      <c r="X290" s="422">
        <v>0</v>
      </c>
    </row>
    <row r="291" spans="1:24" x14ac:dyDescent="0.25">
      <c r="A291" s="318">
        <v>908</v>
      </c>
      <c r="B291" s="140" t="s">
        <v>279</v>
      </c>
      <c r="C291" s="228">
        <v>21137</v>
      </c>
      <c r="D291" s="228">
        <v>26806357.563869998</v>
      </c>
      <c r="E291" s="228">
        <v>2858649.0498183854</v>
      </c>
      <c r="F291" s="228">
        <v>29665006.613688383</v>
      </c>
      <c r="G291" s="227">
        <v>1120.92</v>
      </c>
      <c r="H291" s="226">
        <v>23692886.040000003</v>
      </c>
      <c r="I291" s="226">
        <v>5972120.5736883804</v>
      </c>
      <c r="J291" s="319">
        <v>624501.58744814713</v>
      </c>
      <c r="K291" s="228">
        <v>-2407873.1828717687</v>
      </c>
      <c r="L291" s="228">
        <v>4188748.9782647588</v>
      </c>
      <c r="M291" s="247">
        <v>3586355.5090076472</v>
      </c>
      <c r="N291" s="247">
        <v>95819.936793317334</v>
      </c>
      <c r="O291" s="417">
        <v>7870924.4240657231</v>
      </c>
      <c r="P291" s="228"/>
      <c r="Q291" s="328">
        <v>33139159.470568784</v>
      </c>
      <c r="R291" s="339">
        <f t="shared" si="6"/>
        <v>-25268235.04650306</v>
      </c>
      <c r="T291" s="423">
        <v>758324.29905827099</v>
      </c>
      <c r="U291" s="421">
        <v>142590.45578268907</v>
      </c>
      <c r="V291" s="421">
        <v>0</v>
      </c>
      <c r="W291" s="421">
        <v>0</v>
      </c>
      <c r="X291" s="422">
        <v>0</v>
      </c>
    </row>
    <row r="292" spans="1:24" x14ac:dyDescent="0.25">
      <c r="A292" s="318">
        <v>915</v>
      </c>
      <c r="B292" s="140" t="s">
        <v>280</v>
      </c>
      <c r="C292" s="228">
        <v>20829</v>
      </c>
      <c r="D292" s="228">
        <v>20729421.372040004</v>
      </c>
      <c r="E292" s="228">
        <v>3577814.1148168934</v>
      </c>
      <c r="F292" s="228">
        <v>24307235.486856896</v>
      </c>
      <c r="G292" s="227">
        <v>1120.92</v>
      </c>
      <c r="H292" s="226">
        <v>23347642.68</v>
      </c>
      <c r="I292" s="226">
        <v>959592.80685689673</v>
      </c>
      <c r="J292" s="319">
        <v>680924.52064826374</v>
      </c>
      <c r="K292" s="228">
        <v>-3132168.0599914971</v>
      </c>
      <c r="L292" s="228">
        <v>-1491650.7324863365</v>
      </c>
      <c r="M292" s="247">
        <v>5264677.6450420991</v>
      </c>
      <c r="N292" s="247">
        <v>94423.686590718018</v>
      </c>
      <c r="O292" s="417">
        <v>3867450.5991464807</v>
      </c>
      <c r="P292" s="228"/>
      <c r="Q292" s="328">
        <v>46119017.015813172</v>
      </c>
      <c r="R292" s="339">
        <f t="shared" si="6"/>
        <v>-42251566.416666694</v>
      </c>
      <c r="T292" s="423">
        <v>1214704.220832312</v>
      </c>
      <c r="U292" s="421">
        <v>607942.60747246456</v>
      </c>
      <c r="V292" s="421">
        <v>87217.607472464544</v>
      </c>
      <c r="W292" s="421">
        <v>0</v>
      </c>
      <c r="X292" s="422">
        <v>0</v>
      </c>
    </row>
    <row r="293" spans="1:24" x14ac:dyDescent="0.25">
      <c r="A293" s="318">
        <v>918</v>
      </c>
      <c r="B293" s="140" t="s">
        <v>281</v>
      </c>
      <c r="C293" s="228">
        <v>2285</v>
      </c>
      <c r="D293" s="228">
        <v>2493135.9479900002</v>
      </c>
      <c r="E293" s="228">
        <v>360968.18811791413</v>
      </c>
      <c r="F293" s="228">
        <v>2854104.1361079141</v>
      </c>
      <c r="G293" s="227">
        <v>1120.92</v>
      </c>
      <c r="H293" s="226">
        <v>2561302.2000000002</v>
      </c>
      <c r="I293" s="226">
        <v>292801.93610791396</v>
      </c>
      <c r="J293" s="319">
        <v>42281.20286043852</v>
      </c>
      <c r="K293" s="228">
        <v>-161650.60034594833</v>
      </c>
      <c r="L293" s="228">
        <v>173432.53862240413</v>
      </c>
      <c r="M293" s="247">
        <v>744229.90429790365</v>
      </c>
      <c r="N293" s="247">
        <v>10358.544522530638</v>
      </c>
      <c r="O293" s="417">
        <v>928020.98744283838</v>
      </c>
      <c r="P293" s="228"/>
      <c r="Q293" s="328">
        <v>4895340.8239922216</v>
      </c>
      <c r="R293" s="339">
        <f t="shared" si="6"/>
        <v>-3967319.8365493831</v>
      </c>
      <c r="T293" s="423">
        <v>-325555.01205066167</v>
      </c>
      <c r="U293" s="421">
        <v>-277868.47100343183</v>
      </c>
      <c r="V293" s="421">
        <v>-220743.47100343186</v>
      </c>
      <c r="W293" s="421">
        <v>-163618.47100343186</v>
      </c>
      <c r="X293" s="422">
        <v>-106493.47100343186</v>
      </c>
    </row>
    <row r="294" spans="1:24" x14ac:dyDescent="0.25">
      <c r="A294" s="318">
        <v>921</v>
      </c>
      <c r="B294" s="140" t="s">
        <v>282</v>
      </c>
      <c r="C294" s="228">
        <v>2058</v>
      </c>
      <c r="D294" s="228">
        <v>1663428.4489000002</v>
      </c>
      <c r="E294" s="228">
        <v>536104.25424196036</v>
      </c>
      <c r="F294" s="228">
        <v>2199532.7031419603</v>
      </c>
      <c r="G294" s="227">
        <v>1120.92</v>
      </c>
      <c r="H294" s="226">
        <v>2306853.3600000003</v>
      </c>
      <c r="I294" s="226">
        <v>-107320.65685804002</v>
      </c>
      <c r="J294" s="319">
        <v>587936.85557388316</v>
      </c>
      <c r="K294" s="228">
        <v>-203709.99723666953</v>
      </c>
      <c r="L294" s="228">
        <v>276906.20147917361</v>
      </c>
      <c r="M294" s="247">
        <v>1069109.2100594221</v>
      </c>
      <c r="N294" s="247">
        <v>9329.4899900954279</v>
      </c>
      <c r="O294" s="417">
        <v>1355344.9015286912</v>
      </c>
      <c r="P294" s="228"/>
      <c r="Q294" s="328">
        <v>8664500.4269949831</v>
      </c>
      <c r="R294" s="339">
        <f t="shared" si="6"/>
        <v>-7309155.5254662922</v>
      </c>
      <c r="T294" s="423">
        <v>-125202.71936029395</v>
      </c>
      <c r="U294" s="421">
        <v>-82253.528342701466</v>
      </c>
      <c r="V294" s="421">
        <v>-30803.528342701473</v>
      </c>
      <c r="W294" s="421">
        <v>0</v>
      </c>
      <c r="X294" s="422">
        <v>0</v>
      </c>
    </row>
    <row r="295" spans="1:24" x14ac:dyDescent="0.25">
      <c r="A295" s="318">
        <v>922</v>
      </c>
      <c r="B295" s="140" t="s">
        <v>283</v>
      </c>
      <c r="C295" s="228">
        <v>4393</v>
      </c>
      <c r="D295" s="228">
        <v>7363100.0332500003</v>
      </c>
      <c r="E295" s="228">
        <v>536449.24007588276</v>
      </c>
      <c r="F295" s="228">
        <v>7899549.2733258829</v>
      </c>
      <c r="G295" s="227">
        <v>1120.92</v>
      </c>
      <c r="H295" s="226">
        <v>4924201.5600000005</v>
      </c>
      <c r="I295" s="226">
        <v>2975347.7133258823</v>
      </c>
      <c r="J295" s="319">
        <v>98091.084484207997</v>
      </c>
      <c r="K295" s="228">
        <v>-424057.38903459936</v>
      </c>
      <c r="L295" s="228">
        <v>2649381.4087754907</v>
      </c>
      <c r="M295" s="247">
        <v>1239641.9049935415</v>
      </c>
      <c r="N295" s="247">
        <v>19914.698506554527</v>
      </c>
      <c r="O295" s="417">
        <v>3908938.0122755868</v>
      </c>
      <c r="P295" s="228"/>
      <c r="Q295" s="328">
        <v>6866119.1028980473</v>
      </c>
      <c r="R295" s="339">
        <f t="shared" si="6"/>
        <v>-2957181.0906224605</v>
      </c>
      <c r="T295" s="423">
        <v>-872347.43799059046</v>
      </c>
      <c r="U295" s="421">
        <v>-780668.23675624456</v>
      </c>
      <c r="V295" s="421">
        <v>-670843.23675624456</v>
      </c>
      <c r="W295" s="421">
        <v>-561018.23675624456</v>
      </c>
      <c r="X295" s="422">
        <v>-451193.23675624462</v>
      </c>
    </row>
    <row r="296" spans="1:24" x14ac:dyDescent="0.25">
      <c r="A296" s="318">
        <v>924</v>
      </c>
      <c r="B296" s="140" t="s">
        <v>284</v>
      </c>
      <c r="C296" s="228">
        <v>3166</v>
      </c>
      <c r="D296" s="228">
        <v>3920264.2967600003</v>
      </c>
      <c r="E296" s="228">
        <v>610175.3358513487</v>
      </c>
      <c r="F296" s="228">
        <v>4530439.6326113492</v>
      </c>
      <c r="G296" s="227">
        <v>1120.92</v>
      </c>
      <c r="H296" s="226">
        <v>3548832.72</v>
      </c>
      <c r="I296" s="226">
        <v>981606.91261134902</v>
      </c>
      <c r="J296" s="319">
        <v>254152.88738200668</v>
      </c>
      <c r="K296" s="228">
        <v>-251700.80022978791</v>
      </c>
      <c r="L296" s="228">
        <v>984058.99976356782</v>
      </c>
      <c r="M296" s="247">
        <v>1464171.5900232755</v>
      </c>
      <c r="N296" s="247">
        <v>14352.364095550109</v>
      </c>
      <c r="O296" s="417">
        <v>2462582.9538823934</v>
      </c>
      <c r="P296" s="228"/>
      <c r="Q296" s="328">
        <v>8935820.4655616768</v>
      </c>
      <c r="R296" s="339">
        <f t="shared" si="6"/>
        <v>-6473237.5116792833</v>
      </c>
      <c r="T296" s="423">
        <v>-503090.01011306053</v>
      </c>
      <c r="U296" s="421">
        <v>-437017.54229882453</v>
      </c>
      <c r="V296" s="421">
        <v>-357867.54229882453</v>
      </c>
      <c r="W296" s="421">
        <v>-278717.54229882453</v>
      </c>
      <c r="X296" s="422">
        <v>-199567.5422988245</v>
      </c>
    </row>
    <row r="297" spans="1:24" x14ac:dyDescent="0.25">
      <c r="A297" s="318">
        <v>925</v>
      </c>
      <c r="B297" s="140" t="s">
        <v>285</v>
      </c>
      <c r="C297" s="228">
        <v>3676</v>
      </c>
      <c r="D297" s="228">
        <v>4554486.89977</v>
      </c>
      <c r="E297" s="228">
        <v>1047634.8019696545</v>
      </c>
      <c r="F297" s="228">
        <v>5602121.7017396549</v>
      </c>
      <c r="G297" s="227">
        <v>1120.92</v>
      </c>
      <c r="H297" s="226">
        <v>4120501.9200000004</v>
      </c>
      <c r="I297" s="226">
        <v>1481619.7817396545</v>
      </c>
      <c r="J297" s="319">
        <v>283477.2585083798</v>
      </c>
      <c r="K297" s="228">
        <v>-386797.77658446238</v>
      </c>
      <c r="L297" s="228">
        <v>1378299.2636635718</v>
      </c>
      <c r="M297" s="247">
        <v>99498.014132385477</v>
      </c>
      <c r="N297" s="247">
        <v>16664.336833620404</v>
      </c>
      <c r="O297" s="417">
        <v>1494461.6146295776</v>
      </c>
      <c r="P297" s="228"/>
      <c r="Q297" s="328">
        <v>8954719.3511109129</v>
      </c>
      <c r="R297" s="339">
        <f t="shared" si="6"/>
        <v>-7460257.736481335</v>
      </c>
      <c r="T297" s="423">
        <v>521795.12139808002</v>
      </c>
      <c r="U297" s="421">
        <v>414710.97474145703</v>
      </c>
      <c r="V297" s="421">
        <v>322810.97474145703</v>
      </c>
      <c r="W297" s="421">
        <v>230910.97474145706</v>
      </c>
      <c r="X297" s="422">
        <v>139010.97474145706</v>
      </c>
    </row>
    <row r="298" spans="1:24" x14ac:dyDescent="0.25">
      <c r="A298" s="318">
        <v>927</v>
      </c>
      <c r="B298" s="140" t="s">
        <v>286</v>
      </c>
      <c r="C298" s="228">
        <v>29211</v>
      </c>
      <c r="D298" s="228">
        <v>43151414.588250004</v>
      </c>
      <c r="E298" s="228">
        <v>4797187.0683225095</v>
      </c>
      <c r="F298" s="228">
        <v>47948601.656572513</v>
      </c>
      <c r="G298" s="227">
        <v>1120.92</v>
      </c>
      <c r="H298" s="226">
        <v>32743194.120000001</v>
      </c>
      <c r="I298" s="226">
        <v>15205407.536572512</v>
      </c>
      <c r="J298" s="319">
        <v>674363.27609860594</v>
      </c>
      <c r="K298" s="228">
        <v>-4141167.6015181164</v>
      </c>
      <c r="L298" s="228">
        <v>11738603.211153001</v>
      </c>
      <c r="M298" s="247">
        <v>987067.61584895442</v>
      </c>
      <c r="N298" s="247">
        <v>132421.63853288512</v>
      </c>
      <c r="O298" s="417">
        <v>12858092.46553484</v>
      </c>
      <c r="P298" s="228"/>
      <c r="Q298" s="328">
        <v>20813194.617195893</v>
      </c>
      <c r="R298" s="339">
        <f t="shared" si="6"/>
        <v>-7955102.1516610533</v>
      </c>
      <c r="T298" s="423">
        <v>-532677.43601750198</v>
      </c>
      <c r="U298" s="421">
        <v>0</v>
      </c>
      <c r="V298" s="421">
        <v>0</v>
      </c>
      <c r="W298" s="421">
        <v>0</v>
      </c>
      <c r="X298" s="422">
        <v>0</v>
      </c>
    </row>
    <row r="299" spans="1:24" x14ac:dyDescent="0.25">
      <c r="A299" s="318">
        <v>931</v>
      </c>
      <c r="B299" s="140" t="s">
        <v>287</v>
      </c>
      <c r="C299" s="228">
        <v>6264</v>
      </c>
      <c r="D299" s="228">
        <v>5968918.0144700008</v>
      </c>
      <c r="E299" s="228">
        <v>1538631.5450577689</v>
      </c>
      <c r="F299" s="228">
        <v>7507549.5595277697</v>
      </c>
      <c r="G299" s="227">
        <v>1120.92</v>
      </c>
      <c r="H299" s="226">
        <v>7021442.8800000008</v>
      </c>
      <c r="I299" s="226">
        <v>486106.67952776887</v>
      </c>
      <c r="J299" s="319">
        <v>893939.56380583812</v>
      </c>
      <c r="K299" s="228">
        <v>-808813.65028637636</v>
      </c>
      <c r="L299" s="228">
        <v>571232.59304723062</v>
      </c>
      <c r="M299" s="247">
        <v>2162365.1411722233</v>
      </c>
      <c r="N299" s="247">
        <v>28396.465159357511</v>
      </c>
      <c r="O299" s="417">
        <v>2761994.1993788113</v>
      </c>
      <c r="P299" s="228"/>
      <c r="Q299" s="328">
        <v>21352388.803229846</v>
      </c>
      <c r="R299" s="339">
        <f t="shared" si="6"/>
        <v>-18590394.603851035</v>
      </c>
      <c r="T299" s="423">
        <v>998905.80852138984</v>
      </c>
      <c r="U299" s="421">
        <v>816431.62607930973</v>
      </c>
      <c r="V299" s="421">
        <v>659831.62607930973</v>
      </c>
      <c r="W299" s="421">
        <v>503231.62607930973</v>
      </c>
      <c r="X299" s="422">
        <v>346631.62607930973</v>
      </c>
    </row>
    <row r="300" spans="1:24" x14ac:dyDescent="0.25">
      <c r="A300" s="318">
        <v>934</v>
      </c>
      <c r="B300" s="140" t="s">
        <v>288</v>
      </c>
      <c r="C300" s="228">
        <v>2901</v>
      </c>
      <c r="D300" s="228">
        <v>3557250.2471900005</v>
      </c>
      <c r="E300" s="228">
        <v>398928.19247025833</v>
      </c>
      <c r="F300" s="228">
        <v>3956178.4396602586</v>
      </c>
      <c r="G300" s="227">
        <v>1120.92</v>
      </c>
      <c r="H300" s="226">
        <v>3251788.9200000004</v>
      </c>
      <c r="I300" s="226">
        <v>704389.5196602582</v>
      </c>
      <c r="J300" s="319">
        <v>168769.49208453187</v>
      </c>
      <c r="K300" s="228">
        <v>-308541.97791677102</v>
      </c>
      <c r="L300" s="228">
        <v>564617.03382801893</v>
      </c>
      <c r="M300" s="247">
        <v>1105959.0776145689</v>
      </c>
      <c r="N300" s="247">
        <v>13151.04492772927</v>
      </c>
      <c r="O300" s="417">
        <v>1683727.1563703171</v>
      </c>
      <c r="P300" s="228"/>
      <c r="Q300" s="328">
        <v>7341673.2286861036</v>
      </c>
      <c r="R300" s="339">
        <f t="shared" si="6"/>
        <v>-5657946.072315786</v>
      </c>
      <c r="T300" s="423">
        <v>-402309.47251468262</v>
      </c>
      <c r="U300" s="421">
        <v>-341767.39129892184</v>
      </c>
      <c r="V300" s="421">
        <v>-269242.39129892184</v>
      </c>
      <c r="W300" s="421">
        <v>-196717.39129892181</v>
      </c>
      <c r="X300" s="422">
        <v>-124192.39129892182</v>
      </c>
    </row>
    <row r="301" spans="1:24" x14ac:dyDescent="0.25">
      <c r="A301" s="318">
        <v>935</v>
      </c>
      <c r="B301" s="140" t="s">
        <v>289</v>
      </c>
      <c r="C301" s="228">
        <v>3150</v>
      </c>
      <c r="D301" s="228">
        <v>3370519.7409000006</v>
      </c>
      <c r="E301" s="228">
        <v>826327.82140850415</v>
      </c>
      <c r="F301" s="228">
        <v>4196847.5623085052</v>
      </c>
      <c r="G301" s="227">
        <v>1120.92</v>
      </c>
      <c r="H301" s="226">
        <v>3530898</v>
      </c>
      <c r="I301" s="226">
        <v>665949.56230850518</v>
      </c>
      <c r="J301" s="319">
        <v>192648.40581617138</v>
      </c>
      <c r="K301" s="228">
        <v>-301783.41551914549</v>
      </c>
      <c r="L301" s="228">
        <v>556814.55260553095</v>
      </c>
      <c r="M301" s="247">
        <v>848848.4191021485</v>
      </c>
      <c r="N301" s="247">
        <v>14279.831617493002</v>
      </c>
      <c r="O301" s="417">
        <v>1419942.8033251723</v>
      </c>
      <c r="P301" s="228"/>
      <c r="Q301" s="328">
        <v>8261918.6980401948</v>
      </c>
      <c r="R301" s="339">
        <f t="shared" si="6"/>
        <v>-6841975.8947150223</v>
      </c>
      <c r="T301" s="423">
        <v>1075449.4826173112</v>
      </c>
      <c r="U301" s="421">
        <v>983688.04029729962</v>
      </c>
      <c r="V301" s="421">
        <v>904938.04029729962</v>
      </c>
      <c r="W301" s="421">
        <v>826188.04029729962</v>
      </c>
      <c r="X301" s="422">
        <v>747438.04029729962</v>
      </c>
    </row>
    <row r="302" spans="1:24" x14ac:dyDescent="0.25">
      <c r="A302" s="318">
        <v>936</v>
      </c>
      <c r="B302" s="140" t="s">
        <v>290</v>
      </c>
      <c r="C302" s="228">
        <v>6739</v>
      </c>
      <c r="D302" s="228">
        <v>6779048.5136400005</v>
      </c>
      <c r="E302" s="228">
        <v>1486045.6960862284</v>
      </c>
      <c r="F302" s="228">
        <v>8265094.2097262293</v>
      </c>
      <c r="G302" s="227">
        <v>1120.92</v>
      </c>
      <c r="H302" s="226">
        <v>7553879.8800000008</v>
      </c>
      <c r="I302" s="226">
        <v>711214.32972622849</v>
      </c>
      <c r="J302" s="319">
        <v>752271.45968754112</v>
      </c>
      <c r="K302" s="228">
        <v>-689282.30535151414</v>
      </c>
      <c r="L302" s="228">
        <v>774203.48406225559</v>
      </c>
      <c r="M302" s="247">
        <v>2093973.6027740729</v>
      </c>
      <c r="N302" s="247">
        <v>30549.773101677885</v>
      </c>
      <c r="O302" s="417">
        <v>2898726.8599380068</v>
      </c>
      <c r="P302" s="228"/>
      <c r="Q302" s="328">
        <v>20905201.143661618</v>
      </c>
      <c r="R302" s="339">
        <f t="shared" si="6"/>
        <v>-18006474.283723611</v>
      </c>
      <c r="T302" s="423">
        <v>645016.95345006243</v>
      </c>
      <c r="U302" s="421">
        <v>448705.72811845696</v>
      </c>
      <c r="V302" s="421">
        <v>280230.72811845696</v>
      </c>
      <c r="W302" s="421">
        <v>111755.72811845693</v>
      </c>
      <c r="X302" s="422">
        <v>0</v>
      </c>
    </row>
    <row r="303" spans="1:24" x14ac:dyDescent="0.25">
      <c r="A303" s="318">
        <v>946</v>
      </c>
      <c r="B303" s="140" t="s">
        <v>291</v>
      </c>
      <c r="C303" s="228">
        <v>6613</v>
      </c>
      <c r="D303" s="228">
        <v>9017686.9487899989</v>
      </c>
      <c r="E303" s="228">
        <v>3009272.4771016049</v>
      </c>
      <c r="F303" s="228">
        <v>12026959.425891604</v>
      </c>
      <c r="G303" s="227">
        <v>1120.92</v>
      </c>
      <c r="H303" s="226">
        <v>7412643.9600000009</v>
      </c>
      <c r="I303" s="226">
        <v>4614315.4658916034</v>
      </c>
      <c r="J303" s="319">
        <v>292846.0890435343</v>
      </c>
      <c r="K303" s="228">
        <v>-594282.26415621524</v>
      </c>
      <c r="L303" s="228">
        <v>4312879.2907789228</v>
      </c>
      <c r="M303" s="247">
        <v>2007092.3471880686</v>
      </c>
      <c r="N303" s="247">
        <v>29978.579836978166</v>
      </c>
      <c r="O303" s="417">
        <v>6349950.21780397</v>
      </c>
      <c r="P303" s="228"/>
      <c r="Q303" s="328">
        <v>16261420.038269276</v>
      </c>
      <c r="R303" s="339">
        <f>O303-Q303</f>
        <v>-9911469.8204653058</v>
      </c>
      <c r="T303" s="423">
        <v>197392.79971775296</v>
      </c>
      <c r="U303" s="421">
        <v>4752.0320789479265</v>
      </c>
      <c r="V303" s="421">
        <v>0</v>
      </c>
      <c r="W303" s="421">
        <v>0</v>
      </c>
      <c r="X303" s="422">
        <v>0</v>
      </c>
    </row>
    <row r="304" spans="1:24" x14ac:dyDescent="0.25">
      <c r="A304" s="318">
        <v>976</v>
      </c>
      <c r="B304" s="140" t="s">
        <v>292</v>
      </c>
      <c r="C304" s="228">
        <v>4022</v>
      </c>
      <c r="D304" s="228">
        <v>3399288.7522599995</v>
      </c>
      <c r="E304" s="228">
        <v>1832696.1854533334</v>
      </c>
      <c r="F304" s="228">
        <v>5231984.9377133325</v>
      </c>
      <c r="G304" s="227">
        <v>1120.92</v>
      </c>
      <c r="H304" s="226">
        <v>4508340.24</v>
      </c>
      <c r="I304" s="226">
        <v>723644.69771333225</v>
      </c>
      <c r="J304" s="319">
        <v>1241268.6558958299</v>
      </c>
      <c r="K304" s="228">
        <v>-347538.95922570821</v>
      </c>
      <c r="L304" s="228">
        <v>1617374.394383454</v>
      </c>
      <c r="M304" s="247">
        <v>1743631.3886770699</v>
      </c>
      <c r="N304" s="247">
        <v>18232.851671605349</v>
      </c>
      <c r="O304" s="417">
        <v>3379238.6347321291</v>
      </c>
      <c r="P304" s="228"/>
      <c r="Q304" s="328">
        <v>17347260.938607469</v>
      </c>
      <c r="R304" s="339">
        <f t="shared" si="6"/>
        <v>-13968022.30387534</v>
      </c>
      <c r="T304" s="423">
        <v>211282.51080588548</v>
      </c>
      <c r="U304" s="421">
        <v>94119.170802366018</v>
      </c>
      <c r="V304" s="421">
        <v>0</v>
      </c>
      <c r="W304" s="421">
        <v>0</v>
      </c>
      <c r="X304" s="422">
        <v>0</v>
      </c>
    </row>
    <row r="305" spans="1:24" x14ac:dyDescent="0.25">
      <c r="A305" s="318">
        <v>977</v>
      </c>
      <c r="B305" s="140" t="s">
        <v>293</v>
      </c>
      <c r="C305" s="228">
        <v>15212</v>
      </c>
      <c r="D305" s="228">
        <v>24909006.661620002</v>
      </c>
      <c r="E305" s="228">
        <v>1868990.84491917</v>
      </c>
      <c r="F305" s="228">
        <v>26777997.506539173</v>
      </c>
      <c r="G305" s="227">
        <v>1120.92</v>
      </c>
      <c r="H305" s="226">
        <v>17051435.040000003</v>
      </c>
      <c r="I305" s="226">
        <v>9726562.4665391706</v>
      </c>
      <c r="J305" s="319">
        <v>470309.22717628541</v>
      </c>
      <c r="K305" s="228">
        <v>-1691883.5657701844</v>
      </c>
      <c r="L305" s="228">
        <v>8504988.1279452723</v>
      </c>
      <c r="M305" s="247">
        <v>5049700.0492652692</v>
      </c>
      <c r="N305" s="247">
        <v>68960.253512794778</v>
      </c>
      <c r="O305" s="417">
        <v>13623648.430723336</v>
      </c>
      <c r="P305" s="228"/>
      <c r="Q305" s="328">
        <v>34832883.027546749</v>
      </c>
      <c r="R305" s="339">
        <f t="shared" si="6"/>
        <v>-21209234.596823413</v>
      </c>
      <c r="T305" s="423">
        <v>-190766.41366359303</v>
      </c>
      <c r="U305" s="421">
        <v>0</v>
      </c>
      <c r="V305" s="421">
        <v>0</v>
      </c>
      <c r="W305" s="421">
        <v>0</v>
      </c>
      <c r="X305" s="422">
        <v>0</v>
      </c>
    </row>
    <row r="306" spans="1:24" x14ac:dyDescent="0.25">
      <c r="A306" s="318">
        <v>980</v>
      </c>
      <c r="B306" s="140" t="s">
        <v>294</v>
      </c>
      <c r="C306" s="228">
        <v>32983</v>
      </c>
      <c r="D306" s="228">
        <v>54757894.665700004</v>
      </c>
      <c r="E306" s="228">
        <v>3879726.2521888483</v>
      </c>
      <c r="F306" s="228">
        <v>58637620.91788885</v>
      </c>
      <c r="G306" s="227">
        <v>1120.92</v>
      </c>
      <c r="H306" s="226">
        <v>36971304.359999999</v>
      </c>
      <c r="I306" s="226">
        <v>21666316.557888851</v>
      </c>
      <c r="J306" s="319">
        <v>817165.58707246149</v>
      </c>
      <c r="K306" s="228">
        <v>-3768035.8695389479</v>
      </c>
      <c r="L306" s="228">
        <v>18715446.275422364</v>
      </c>
      <c r="M306" s="247">
        <v>5178605.267448754</v>
      </c>
      <c r="N306" s="247">
        <v>149521.17023484816</v>
      </c>
      <c r="O306" s="417">
        <v>24043572.713105965</v>
      </c>
      <c r="P306" s="228"/>
      <c r="Q306" s="328">
        <v>36741883.670223206</v>
      </c>
      <c r="R306" s="339">
        <f t="shared" si="6"/>
        <v>-12698310.957117241</v>
      </c>
      <c r="T306" s="423">
        <v>512420.16392464179</v>
      </c>
      <c r="U306" s="421">
        <v>0</v>
      </c>
      <c r="V306" s="421">
        <v>0</v>
      </c>
      <c r="W306" s="421">
        <v>0</v>
      </c>
      <c r="X306" s="422">
        <v>0</v>
      </c>
    </row>
    <row r="307" spans="1:24" x14ac:dyDescent="0.25">
      <c r="A307" s="318">
        <v>981</v>
      </c>
      <c r="B307" s="140" t="s">
        <v>295</v>
      </c>
      <c r="C307" s="228">
        <v>2357</v>
      </c>
      <c r="D307" s="228">
        <v>2583007.4318500003</v>
      </c>
      <c r="E307" s="228">
        <v>350468.50772618258</v>
      </c>
      <c r="F307" s="228">
        <v>2933475.939576183</v>
      </c>
      <c r="G307" s="227">
        <v>1120.92</v>
      </c>
      <c r="H307" s="226">
        <v>2642008.44</v>
      </c>
      <c r="I307" s="226">
        <v>291467.49957618304</v>
      </c>
      <c r="J307" s="319">
        <v>45998.14296034001</v>
      </c>
      <c r="K307" s="228">
        <v>-284213.86193532712</v>
      </c>
      <c r="L307" s="228">
        <v>53251.780601195933</v>
      </c>
      <c r="M307" s="247">
        <v>1011805.528608961</v>
      </c>
      <c r="N307" s="247">
        <v>10684.940673787622</v>
      </c>
      <c r="O307" s="417">
        <v>1075742.2498839446</v>
      </c>
      <c r="P307" s="228"/>
      <c r="Q307" s="328">
        <v>4410898.4772697128</v>
      </c>
      <c r="R307" s="339">
        <f t="shared" si="6"/>
        <v>-3335156.2273857682</v>
      </c>
      <c r="T307" s="423">
        <v>-6724.9539929424573</v>
      </c>
      <c r="U307" s="421">
        <v>0</v>
      </c>
      <c r="V307" s="421">
        <v>0</v>
      </c>
      <c r="W307" s="421">
        <v>0</v>
      </c>
      <c r="X307" s="422">
        <v>0</v>
      </c>
    </row>
    <row r="308" spans="1:24" x14ac:dyDescent="0.25">
      <c r="A308" s="318">
        <v>989</v>
      </c>
      <c r="B308" s="140" t="s">
        <v>296</v>
      </c>
      <c r="C308" s="228">
        <v>5703</v>
      </c>
      <c r="D308" s="228">
        <v>6446934.4486400001</v>
      </c>
      <c r="E308" s="228">
        <v>1014389.3325778858</v>
      </c>
      <c r="F308" s="228">
        <v>7461323.7812178861</v>
      </c>
      <c r="G308" s="227">
        <v>1120.92</v>
      </c>
      <c r="H308" s="226">
        <v>6392606.7600000007</v>
      </c>
      <c r="I308" s="226">
        <v>1068717.0212178854</v>
      </c>
      <c r="J308" s="319">
        <v>427665.20362918213</v>
      </c>
      <c r="K308" s="228">
        <v>-585666.09295563982</v>
      </c>
      <c r="L308" s="228">
        <v>910716.13189142779</v>
      </c>
      <c r="M308" s="247">
        <v>1893182.5073434417</v>
      </c>
      <c r="N308" s="247">
        <v>25853.295147480188</v>
      </c>
      <c r="O308" s="417">
        <v>2829751.9343823497</v>
      </c>
      <c r="P308" s="228"/>
      <c r="Q308" s="328">
        <v>15502924.251005378</v>
      </c>
      <c r="R308" s="339">
        <f t="shared" si="6"/>
        <v>-12673172.316623028</v>
      </c>
      <c r="T308" s="423">
        <v>-431728.66814363166</v>
      </c>
      <c r="U308" s="421">
        <v>-312710.57466776669</v>
      </c>
      <c r="V308" s="421">
        <v>-170135.57466776669</v>
      </c>
      <c r="W308" s="421">
        <v>-27560.574667766701</v>
      </c>
      <c r="X308" s="422">
        <v>0</v>
      </c>
    </row>
    <row r="309" spans="1:24" x14ac:dyDescent="0.25">
      <c r="A309" s="318">
        <v>992</v>
      </c>
      <c r="B309" s="140" t="s">
        <v>297</v>
      </c>
      <c r="C309" s="228">
        <v>18851</v>
      </c>
      <c r="D309" s="228">
        <v>24008981.281630002</v>
      </c>
      <c r="E309" s="228">
        <v>3108287.2998717618</v>
      </c>
      <c r="F309" s="228">
        <v>27117268.581501763</v>
      </c>
      <c r="G309" s="227">
        <v>1120.92</v>
      </c>
      <c r="H309" s="226">
        <v>21130462.920000002</v>
      </c>
      <c r="I309" s="226">
        <v>5986805.6615017615</v>
      </c>
      <c r="J309" s="319">
        <v>555938.2363415123</v>
      </c>
      <c r="K309" s="228">
        <v>-2556157.954817656</v>
      </c>
      <c r="L309" s="228">
        <v>3986585.9430256174</v>
      </c>
      <c r="M309" s="247">
        <v>2059394.1893982938</v>
      </c>
      <c r="N309" s="247">
        <v>85456.85899090812</v>
      </c>
      <c r="O309" s="417">
        <v>6131436.9914148189</v>
      </c>
      <c r="P309" s="228"/>
      <c r="Q309" s="328">
        <v>38823684.425225675</v>
      </c>
      <c r="R309" s="339">
        <f t="shared" si="6"/>
        <v>-32692247.433810856</v>
      </c>
      <c r="T309" s="423">
        <v>3955611.5720531046</v>
      </c>
      <c r="U309" s="421">
        <v>3406470.3183469027</v>
      </c>
      <c r="V309" s="421">
        <v>2935195.3183469027</v>
      </c>
      <c r="W309" s="421">
        <v>2463920.3183469027</v>
      </c>
      <c r="X309" s="422">
        <v>1992645.318346903</v>
      </c>
    </row>
    <row r="310" spans="1:24" x14ac:dyDescent="0.25">
      <c r="A310" s="321">
        <v>90000231</v>
      </c>
      <c r="B310" s="313" t="s">
        <v>314</v>
      </c>
      <c r="C310" s="322"/>
      <c r="D310" s="322"/>
      <c r="E310" s="322"/>
      <c r="N310" s="247">
        <v>0</v>
      </c>
    </row>
    <row r="311" spans="1:24" x14ac:dyDescent="0.25">
      <c r="A311" s="321">
        <v>90000281</v>
      </c>
      <c r="B311" s="313" t="s">
        <v>315</v>
      </c>
      <c r="C311" s="322"/>
      <c r="D311" s="322"/>
      <c r="E311" s="322"/>
      <c r="N311" s="247">
        <v>0</v>
      </c>
    </row>
    <row r="312" spans="1:24" x14ac:dyDescent="0.25">
      <c r="A312" s="321">
        <v>90000381</v>
      </c>
      <c r="B312" s="313" t="s">
        <v>316</v>
      </c>
      <c r="C312" s="322"/>
      <c r="D312" s="322"/>
      <c r="E312" s="322"/>
      <c r="N312" s="247">
        <v>0</v>
      </c>
    </row>
    <row r="313" spans="1:24" x14ac:dyDescent="0.25">
      <c r="A313" s="321">
        <v>90000691</v>
      </c>
      <c r="B313" s="313" t="s">
        <v>317</v>
      </c>
      <c r="C313" s="322"/>
      <c r="D313" s="322"/>
      <c r="E313" s="322"/>
      <c r="N313" s="247">
        <v>0</v>
      </c>
    </row>
    <row r="314" spans="1:24" x14ac:dyDescent="0.25">
      <c r="A314" s="321">
        <v>90000851</v>
      </c>
      <c r="B314" s="313" t="s">
        <v>318</v>
      </c>
      <c r="C314" s="322"/>
      <c r="D314" s="322"/>
      <c r="E314" s="322"/>
      <c r="N314" s="247">
        <v>0</v>
      </c>
    </row>
    <row r="315" spans="1:24" x14ac:dyDescent="0.25">
      <c r="A315" s="321">
        <v>90000901</v>
      </c>
      <c r="B315" s="313" t="s">
        <v>319</v>
      </c>
      <c r="C315" s="322"/>
      <c r="D315" s="322"/>
      <c r="E315" s="322"/>
      <c r="N315" s="247">
        <v>0</v>
      </c>
    </row>
    <row r="316" spans="1:24" x14ac:dyDescent="0.25">
      <c r="A316" s="321">
        <v>90001171</v>
      </c>
      <c r="B316" s="313" t="s">
        <v>320</v>
      </c>
      <c r="C316" s="322"/>
      <c r="D316" s="322"/>
      <c r="E316" s="322"/>
      <c r="N316" s="247">
        <v>0</v>
      </c>
    </row>
    <row r="317" spans="1:24" x14ac:dyDescent="0.25">
      <c r="A317" s="321">
        <v>90001361</v>
      </c>
      <c r="B317" s="313" t="s">
        <v>321</v>
      </c>
      <c r="C317" s="322"/>
      <c r="D317" s="322"/>
      <c r="E317" s="322"/>
      <c r="N317" s="247">
        <v>0</v>
      </c>
    </row>
    <row r="318" spans="1:24" x14ac:dyDescent="0.25">
      <c r="A318" s="321">
        <v>90001481</v>
      </c>
      <c r="B318" s="313" t="s">
        <v>322</v>
      </c>
      <c r="C318" s="322"/>
      <c r="D318" s="322"/>
      <c r="E318" s="322"/>
      <c r="N318" s="247">
        <v>0</v>
      </c>
    </row>
    <row r="319" spans="1:24" x14ac:dyDescent="0.25">
      <c r="A319" s="321">
        <v>90001791</v>
      </c>
      <c r="B319" s="313" t="s">
        <v>323</v>
      </c>
      <c r="C319" s="322"/>
      <c r="D319" s="322"/>
      <c r="E319" s="322"/>
      <c r="N319" s="247">
        <v>0</v>
      </c>
    </row>
    <row r="320" spans="1:24" x14ac:dyDescent="0.25">
      <c r="A320" s="321">
        <v>90001801</v>
      </c>
      <c r="B320" s="313" t="s">
        <v>324</v>
      </c>
      <c r="C320" s="322"/>
      <c r="D320" s="322"/>
      <c r="E320" s="322"/>
      <c r="N320" s="247">
        <v>0</v>
      </c>
    </row>
    <row r="321" spans="1:14" x14ac:dyDescent="0.25">
      <c r="A321" s="321">
        <v>90002401</v>
      </c>
      <c r="B321" s="313" t="s">
        <v>325</v>
      </c>
      <c r="C321" s="322"/>
      <c r="D321" s="322"/>
      <c r="E321" s="322"/>
      <c r="N321" s="247">
        <v>0</v>
      </c>
    </row>
    <row r="322" spans="1:14" x14ac:dyDescent="0.25">
      <c r="A322" s="321">
        <v>90003031</v>
      </c>
      <c r="B322" s="313" t="s">
        <v>326</v>
      </c>
      <c r="C322" s="322"/>
      <c r="D322" s="322"/>
      <c r="E322" s="322"/>
      <c r="N322" s="247">
        <v>0</v>
      </c>
    </row>
    <row r="323" spans="1:14" x14ac:dyDescent="0.25">
      <c r="A323" s="321">
        <v>90003241</v>
      </c>
      <c r="B323" s="313" t="s">
        <v>327</v>
      </c>
      <c r="C323" s="322"/>
      <c r="D323" s="322"/>
      <c r="E323" s="322"/>
      <c r="N323" s="247">
        <v>0</v>
      </c>
    </row>
    <row r="324" spans="1:14" x14ac:dyDescent="0.25">
      <c r="A324" s="321">
        <v>90003941</v>
      </c>
      <c r="B324" s="313" t="s">
        <v>328</v>
      </c>
      <c r="C324" s="322"/>
      <c r="D324" s="322"/>
      <c r="E324" s="322"/>
      <c r="N324" s="247">
        <v>0</v>
      </c>
    </row>
    <row r="325" spans="1:14" x14ac:dyDescent="0.25">
      <c r="A325" s="323">
        <v>90004041</v>
      </c>
      <c r="B325" s="313" t="s">
        <v>329</v>
      </c>
      <c r="C325" s="322"/>
      <c r="D325" s="322"/>
      <c r="E325" s="322"/>
      <c r="N325" s="247">
        <v>0</v>
      </c>
    </row>
    <row r="326" spans="1:14" x14ac:dyDescent="0.25">
      <c r="A326" s="321">
        <v>90004201</v>
      </c>
      <c r="B326" s="313" t="s">
        <v>330</v>
      </c>
      <c r="C326" s="322"/>
      <c r="D326" s="322"/>
      <c r="E326" s="322"/>
      <c r="N326" s="247">
        <v>0</v>
      </c>
    </row>
    <row r="327" spans="1:14" x14ac:dyDescent="0.25">
      <c r="A327" s="321">
        <v>90004951</v>
      </c>
      <c r="B327" s="313" t="s">
        <v>331</v>
      </c>
      <c r="C327" s="322"/>
      <c r="D327" s="322"/>
      <c r="E327" s="322"/>
      <c r="N327" s="247">
        <v>0</v>
      </c>
    </row>
    <row r="328" spans="1:14" x14ac:dyDescent="0.25">
      <c r="A328" s="321">
        <v>90004961</v>
      </c>
      <c r="B328" s="313" t="s">
        <v>332</v>
      </c>
      <c r="C328" s="322"/>
      <c r="D328" s="322"/>
      <c r="E328" s="322"/>
      <c r="N328" s="247">
        <v>0</v>
      </c>
    </row>
    <row r="329" spans="1:14" x14ac:dyDescent="0.25">
      <c r="A329" s="321">
        <v>90006471</v>
      </c>
      <c r="B329" s="313" t="s">
        <v>333</v>
      </c>
      <c r="C329" s="322"/>
      <c r="D329" s="322"/>
      <c r="E329" s="322"/>
      <c r="N329" s="247">
        <v>0</v>
      </c>
    </row>
    <row r="330" spans="1:14" x14ac:dyDescent="0.25">
      <c r="A330" s="321">
        <v>90007291</v>
      </c>
      <c r="B330" s="313" t="s">
        <v>334</v>
      </c>
      <c r="C330" s="322"/>
      <c r="D330" s="322"/>
      <c r="E330" s="322"/>
      <c r="N330" s="247">
        <v>0</v>
      </c>
    </row>
    <row r="331" spans="1:14" x14ac:dyDescent="0.25">
      <c r="A331" s="321">
        <v>90008441</v>
      </c>
      <c r="B331" s="313" t="s">
        <v>335</v>
      </c>
      <c r="C331" s="322"/>
      <c r="D331" s="322"/>
      <c r="E331" s="322"/>
      <c r="N331" s="247">
        <v>0</v>
      </c>
    </row>
    <row r="332" spans="1:14" x14ac:dyDescent="0.25">
      <c r="A332" s="321">
        <v>90016231</v>
      </c>
      <c r="B332" s="313" t="s">
        <v>336</v>
      </c>
      <c r="C332" s="322"/>
      <c r="D332" s="322"/>
      <c r="E332" s="322"/>
      <c r="N332" s="247">
        <v>0</v>
      </c>
    </row>
    <row r="333" spans="1:14" x14ac:dyDescent="0.25">
      <c r="A333" s="321">
        <v>90031161</v>
      </c>
      <c r="B333" s="313" t="s">
        <v>337</v>
      </c>
      <c r="C333" s="322"/>
      <c r="D333" s="322"/>
      <c r="E333" s="322"/>
      <c r="N333" s="247">
        <v>0</v>
      </c>
    </row>
    <row r="334" spans="1:14" x14ac:dyDescent="0.25">
      <c r="A334" s="321">
        <v>90032731</v>
      </c>
      <c r="B334" s="313" t="s">
        <v>338</v>
      </c>
      <c r="C334" s="322"/>
      <c r="D334" s="322"/>
      <c r="E334" s="322"/>
      <c r="N334" s="247">
        <v>0</v>
      </c>
    </row>
    <row r="335" spans="1:14" x14ac:dyDescent="0.25">
      <c r="A335" s="321">
        <v>90033141</v>
      </c>
      <c r="B335" s="313" t="s">
        <v>339</v>
      </c>
      <c r="C335" s="322"/>
      <c r="D335" s="322"/>
      <c r="E335" s="322"/>
      <c r="N335" s="247">
        <v>0</v>
      </c>
    </row>
    <row r="336" spans="1:14" x14ac:dyDescent="0.25">
      <c r="A336" s="321">
        <v>90034021</v>
      </c>
      <c r="B336" s="313" t="s">
        <v>340</v>
      </c>
      <c r="C336" s="322"/>
      <c r="D336" s="322"/>
      <c r="E336" s="322"/>
      <c r="N336" s="247">
        <v>0</v>
      </c>
    </row>
    <row r="337" spans="1:14" x14ac:dyDescent="0.25">
      <c r="A337" s="321">
        <v>90034091</v>
      </c>
      <c r="B337" s="313" t="s">
        <v>341</v>
      </c>
      <c r="C337" s="322"/>
      <c r="D337" s="322"/>
      <c r="E337" s="322"/>
      <c r="N337" s="247">
        <v>0</v>
      </c>
    </row>
    <row r="338" spans="1:14" x14ac:dyDescent="0.25">
      <c r="A338" s="321">
        <v>90034101</v>
      </c>
      <c r="B338" s="313" t="s">
        <v>342</v>
      </c>
      <c r="C338" s="322"/>
      <c r="D338" s="322"/>
      <c r="E338" s="322"/>
      <c r="N338" s="247">
        <v>0</v>
      </c>
    </row>
    <row r="339" spans="1:14" x14ac:dyDescent="0.25">
      <c r="A339" s="321">
        <v>90035101</v>
      </c>
      <c r="B339" s="313" t="s">
        <v>343</v>
      </c>
      <c r="C339" s="322"/>
      <c r="D339" s="322"/>
      <c r="E339" s="322"/>
      <c r="N339" s="247">
        <v>0</v>
      </c>
    </row>
    <row r="340" spans="1:14" x14ac:dyDescent="0.25">
      <c r="A340" s="321">
        <v>90035401</v>
      </c>
      <c r="B340" s="313" t="s">
        <v>344</v>
      </c>
      <c r="C340" s="322"/>
      <c r="D340" s="322"/>
      <c r="E340" s="322"/>
      <c r="N340" s="247">
        <v>0</v>
      </c>
    </row>
    <row r="341" spans="1:14" x14ac:dyDescent="0.25">
      <c r="A341" s="321">
        <v>90035411</v>
      </c>
      <c r="B341" s="313" t="s">
        <v>345</v>
      </c>
      <c r="C341" s="322"/>
      <c r="D341" s="322"/>
      <c r="E341" s="322"/>
      <c r="N341" s="247">
        <v>0</v>
      </c>
    </row>
    <row r="342" spans="1:14" x14ac:dyDescent="0.25">
      <c r="A342" s="321">
        <v>90035421</v>
      </c>
      <c r="B342" s="313" t="s">
        <v>346</v>
      </c>
      <c r="C342" s="322"/>
      <c r="D342" s="322"/>
      <c r="E342" s="322"/>
      <c r="N342" s="247">
        <v>0</v>
      </c>
    </row>
    <row r="343" spans="1:14" x14ac:dyDescent="0.25">
      <c r="A343" s="321">
        <v>90035431</v>
      </c>
      <c r="B343" s="313" t="s">
        <v>347</v>
      </c>
      <c r="C343" s="322"/>
      <c r="D343" s="322"/>
      <c r="E343" s="322"/>
      <c r="N343" s="247">
        <v>0</v>
      </c>
    </row>
    <row r="344" spans="1:14" x14ac:dyDescent="0.25">
      <c r="A344" s="321">
        <v>90035441</v>
      </c>
      <c r="B344" s="313" t="s">
        <v>348</v>
      </c>
      <c r="C344" s="322"/>
      <c r="D344" s="322"/>
      <c r="E344" s="322"/>
      <c r="N344" s="247">
        <v>0</v>
      </c>
    </row>
    <row r="345" spans="1:14" x14ac:dyDescent="0.25">
      <c r="A345" s="321">
        <v>90035451</v>
      </c>
      <c r="B345" s="313" t="s">
        <v>349</v>
      </c>
      <c r="C345" s="322"/>
      <c r="D345" s="322"/>
      <c r="E345" s="322"/>
      <c r="N345" s="247">
        <v>0</v>
      </c>
    </row>
    <row r="346" spans="1:14" x14ac:dyDescent="0.25">
      <c r="A346" s="321">
        <v>90035461</v>
      </c>
      <c r="B346" s="313" t="s">
        <v>350</v>
      </c>
      <c r="C346" s="322"/>
      <c r="D346" s="322"/>
      <c r="E346" s="322"/>
      <c r="N346" s="247">
        <v>0</v>
      </c>
    </row>
    <row r="347" spans="1:14" x14ac:dyDescent="0.25">
      <c r="A347" s="321">
        <v>90035471</v>
      </c>
      <c r="B347" s="313" t="s">
        <v>351</v>
      </c>
      <c r="C347" s="322"/>
      <c r="D347" s="322"/>
      <c r="E347" s="322"/>
      <c r="N347" s="247">
        <v>0</v>
      </c>
    </row>
    <row r="348" spans="1:14" x14ac:dyDescent="0.25">
      <c r="A348" s="321">
        <v>90035481</v>
      </c>
      <c r="B348" s="313" t="s">
        <v>352</v>
      </c>
      <c r="C348" s="322"/>
      <c r="D348" s="322"/>
      <c r="E348" s="322"/>
      <c r="N348" s="247">
        <v>0</v>
      </c>
    </row>
    <row r="349" spans="1:14" x14ac:dyDescent="0.25">
      <c r="A349" s="321">
        <v>90035491</v>
      </c>
      <c r="B349" s="313" t="s">
        <v>353</v>
      </c>
      <c r="C349" s="322"/>
      <c r="D349" s="322"/>
      <c r="E349" s="322"/>
      <c r="N349" s="247">
        <v>0</v>
      </c>
    </row>
    <row r="350" spans="1:14" x14ac:dyDescent="0.25">
      <c r="A350" s="321">
        <v>90035501</v>
      </c>
      <c r="B350" s="313" t="s">
        <v>354</v>
      </c>
      <c r="C350" s="322"/>
      <c r="D350" s="322"/>
      <c r="E350" s="322"/>
      <c r="N350" s="247">
        <v>0</v>
      </c>
    </row>
    <row r="351" spans="1:14" x14ac:dyDescent="0.25">
      <c r="A351" s="321">
        <v>90035521</v>
      </c>
      <c r="B351" s="313" t="s">
        <v>355</v>
      </c>
      <c r="C351" s="322"/>
      <c r="D351" s="322"/>
      <c r="E351" s="322"/>
      <c r="N351" s="247">
        <v>0</v>
      </c>
    </row>
    <row r="352" spans="1:14" x14ac:dyDescent="0.25">
      <c r="A352" s="321">
        <v>90035531</v>
      </c>
      <c r="B352" s="313" t="s">
        <v>356</v>
      </c>
      <c r="C352" s="322"/>
      <c r="D352" s="322"/>
      <c r="E352" s="322"/>
      <c r="N352" s="247">
        <v>0</v>
      </c>
    </row>
    <row r="353" spans="1:14" x14ac:dyDescent="0.25">
      <c r="A353" s="321">
        <v>90035541</v>
      </c>
      <c r="B353" s="313" t="s">
        <v>357</v>
      </c>
      <c r="C353" s="322"/>
      <c r="D353" s="322"/>
      <c r="E353" s="322"/>
      <c r="N353" s="247">
        <v>0</v>
      </c>
    </row>
    <row r="354" spans="1:14" x14ac:dyDescent="0.25">
      <c r="A354" s="321">
        <v>90035551</v>
      </c>
      <c r="B354" s="313" t="s">
        <v>358</v>
      </c>
      <c r="C354" s="322"/>
      <c r="D354" s="322"/>
      <c r="E354" s="322"/>
      <c r="N354" s="247">
        <v>0</v>
      </c>
    </row>
    <row r="355" spans="1:14" x14ac:dyDescent="0.25">
      <c r="A355" s="321">
        <v>90036381</v>
      </c>
      <c r="B355" s="313" t="s">
        <v>359</v>
      </c>
      <c r="C355" s="322"/>
      <c r="D355" s="322"/>
      <c r="E355" s="322"/>
      <c r="N355" s="247">
        <v>0</v>
      </c>
    </row>
    <row r="356" spans="1:14" x14ac:dyDescent="0.25">
      <c r="A356" s="321">
        <v>90036811</v>
      </c>
      <c r="B356" s="313" t="s">
        <v>360</v>
      </c>
      <c r="C356" s="322"/>
      <c r="D356" s="322"/>
      <c r="E356" s="322"/>
      <c r="N356" s="247">
        <v>0</v>
      </c>
    </row>
    <row r="357" spans="1:14" x14ac:dyDescent="0.25">
      <c r="A357" s="321">
        <v>90037111</v>
      </c>
      <c r="B357" s="313" t="s">
        <v>361</v>
      </c>
      <c r="C357" s="322"/>
      <c r="D357" s="322"/>
      <c r="E357" s="322"/>
      <c r="N357" s="247">
        <v>0</v>
      </c>
    </row>
    <row r="358" spans="1:14" x14ac:dyDescent="0.25">
      <c r="A358" s="321">
        <v>90037151</v>
      </c>
      <c r="B358" s="313" t="s">
        <v>362</v>
      </c>
      <c r="C358" s="322"/>
      <c r="D358" s="322"/>
      <c r="E358" s="322"/>
      <c r="N358" s="247">
        <v>0</v>
      </c>
    </row>
    <row r="359" spans="1:14" x14ac:dyDescent="0.25">
      <c r="A359" s="321">
        <v>90037171</v>
      </c>
      <c r="B359" s="313" t="s">
        <v>363</v>
      </c>
      <c r="C359" s="322"/>
      <c r="D359" s="322"/>
      <c r="E359" s="322"/>
      <c r="N359" s="247">
        <v>0</v>
      </c>
    </row>
    <row r="360" spans="1:14" x14ac:dyDescent="0.25">
      <c r="A360" s="321">
        <v>90037181</v>
      </c>
      <c r="B360" s="313" t="s">
        <v>364</v>
      </c>
      <c r="C360" s="322"/>
      <c r="D360" s="322"/>
      <c r="E360" s="322"/>
      <c r="N360" s="247">
        <v>0</v>
      </c>
    </row>
    <row r="361" spans="1:14" x14ac:dyDescent="0.25">
      <c r="A361" s="321">
        <v>90037191</v>
      </c>
      <c r="B361" s="313" t="s">
        <v>365</v>
      </c>
      <c r="C361" s="322"/>
      <c r="D361" s="322"/>
      <c r="E361" s="322"/>
      <c r="N361" s="247">
        <v>0</v>
      </c>
    </row>
    <row r="362" spans="1:14" x14ac:dyDescent="0.25">
      <c r="A362" s="321">
        <v>90037251</v>
      </c>
      <c r="B362" s="313" t="s">
        <v>366</v>
      </c>
      <c r="C362" s="322"/>
      <c r="D362" s="322"/>
      <c r="E362" s="322"/>
      <c r="N362" s="247">
        <v>0</v>
      </c>
    </row>
    <row r="363" spans="1:14" x14ac:dyDescent="0.25">
      <c r="A363" s="321">
        <v>90037591</v>
      </c>
      <c r="B363" s="313" t="s">
        <v>367</v>
      </c>
      <c r="C363" s="322"/>
      <c r="D363" s="322"/>
      <c r="E363" s="322"/>
      <c r="N363" s="247">
        <v>0</v>
      </c>
    </row>
    <row r="364" spans="1:14" x14ac:dyDescent="0.25">
      <c r="A364" s="321">
        <v>90037841</v>
      </c>
      <c r="B364" s="313" t="s">
        <v>368</v>
      </c>
      <c r="C364" s="322"/>
      <c r="D364" s="322"/>
      <c r="E364" s="322"/>
      <c r="N364" s="247">
        <v>0</v>
      </c>
    </row>
    <row r="365" spans="1:14" x14ac:dyDescent="0.25">
      <c r="A365" s="321">
        <v>90037851</v>
      </c>
      <c r="B365" s="313" t="s">
        <v>369</v>
      </c>
      <c r="C365" s="322"/>
      <c r="D365" s="322"/>
      <c r="E365" s="322"/>
      <c r="N365" s="247">
        <v>0</v>
      </c>
    </row>
    <row r="366" spans="1:14" x14ac:dyDescent="0.25">
      <c r="A366" s="321">
        <v>90037861</v>
      </c>
      <c r="B366" s="313" t="s">
        <v>370</v>
      </c>
      <c r="C366" s="322"/>
      <c r="D366" s="322"/>
      <c r="E366" s="322"/>
      <c r="N366" s="247">
        <v>0</v>
      </c>
    </row>
    <row r="367" spans="1:14" x14ac:dyDescent="0.25">
      <c r="A367" s="321">
        <v>90037981</v>
      </c>
      <c r="B367" s="313" t="s">
        <v>371</v>
      </c>
      <c r="C367" s="322"/>
      <c r="D367" s="322"/>
      <c r="E367" s="322"/>
      <c r="N367" s="247">
        <v>0</v>
      </c>
    </row>
    <row r="368" spans="1:14" x14ac:dyDescent="0.25">
      <c r="A368" s="321">
        <v>90037991</v>
      </c>
      <c r="B368" s="313" t="s">
        <v>372</v>
      </c>
      <c r="C368" s="322"/>
      <c r="D368" s="322"/>
      <c r="E368" s="322"/>
      <c r="N368" s="247">
        <v>0</v>
      </c>
    </row>
    <row r="369" spans="1:14" x14ac:dyDescent="0.25">
      <c r="A369" s="321">
        <v>90038081</v>
      </c>
      <c r="B369" s="313" t="s">
        <v>373</v>
      </c>
      <c r="C369" s="322"/>
      <c r="D369" s="322"/>
      <c r="E369" s="322"/>
      <c r="N369" s="247">
        <v>0</v>
      </c>
    </row>
    <row r="370" spans="1:14" x14ac:dyDescent="0.25">
      <c r="A370" s="321">
        <v>90038581</v>
      </c>
      <c r="B370" s="313" t="s">
        <v>374</v>
      </c>
      <c r="C370" s="322"/>
      <c r="D370" s="322"/>
      <c r="E370" s="322"/>
      <c r="N370" s="247">
        <v>0</v>
      </c>
    </row>
    <row r="371" spans="1:14" x14ac:dyDescent="0.25">
      <c r="A371" s="321">
        <v>90038611</v>
      </c>
      <c r="B371" s="313" t="s">
        <v>375</v>
      </c>
      <c r="C371" s="322"/>
      <c r="D371" s="322"/>
      <c r="E371" s="322"/>
      <c r="N371" s="247">
        <v>0</v>
      </c>
    </row>
    <row r="372" spans="1:14" x14ac:dyDescent="0.25">
      <c r="A372" s="321">
        <v>90038691</v>
      </c>
      <c r="B372" s="313" t="s">
        <v>376</v>
      </c>
      <c r="C372" s="322"/>
      <c r="D372" s="322"/>
      <c r="E372" s="322"/>
      <c r="N372" s="247">
        <v>0</v>
      </c>
    </row>
    <row r="373" spans="1:14" x14ac:dyDescent="0.25">
      <c r="A373" s="321">
        <v>90053021</v>
      </c>
      <c r="B373" s="313" t="s">
        <v>377</v>
      </c>
      <c r="C373" s="322"/>
      <c r="D373" s="322"/>
      <c r="E373" s="322"/>
      <c r="N373" s="247">
        <v>0</v>
      </c>
    </row>
    <row r="374" spans="1:14" x14ac:dyDescent="0.25">
      <c r="A374" s="321">
        <v>90000842</v>
      </c>
      <c r="B374" s="313" t="s">
        <v>378</v>
      </c>
      <c r="C374" s="322"/>
      <c r="D374" s="322"/>
      <c r="E374" s="322"/>
      <c r="N374" s="247">
        <v>0</v>
      </c>
    </row>
    <row r="375" spans="1:14" x14ac:dyDescent="0.25">
      <c r="A375" s="321">
        <v>90000872</v>
      </c>
      <c r="B375" s="313" t="s">
        <v>379</v>
      </c>
      <c r="C375" s="322"/>
      <c r="D375" s="322"/>
      <c r="E375" s="322"/>
      <c r="N375" s="247">
        <v>0</v>
      </c>
    </row>
    <row r="376" spans="1:14" x14ac:dyDescent="0.25">
      <c r="A376" s="321">
        <v>90053342</v>
      </c>
      <c r="B376" s="313" t="s">
        <v>380</v>
      </c>
      <c r="C376" s="322"/>
      <c r="D376" s="322"/>
      <c r="E376" s="322"/>
      <c r="N376" s="247">
        <v>0</v>
      </c>
    </row>
    <row r="377" spans="1:14" x14ac:dyDescent="0.25">
      <c r="A377" s="321">
        <v>90037822</v>
      </c>
      <c r="B377" s="313" t="s">
        <v>381</v>
      </c>
      <c r="C377" s="322"/>
      <c r="D377" s="322"/>
      <c r="E377" s="322"/>
      <c r="N377" s="247">
        <v>0</v>
      </c>
    </row>
    <row r="378" spans="1:14" x14ac:dyDescent="0.25">
      <c r="A378" s="321">
        <v>90038382</v>
      </c>
      <c r="B378" s="313" t="s">
        <v>382</v>
      </c>
      <c r="C378" s="322"/>
      <c r="D378" s="322"/>
      <c r="E378" s="322"/>
      <c r="N378" s="247">
        <v>0</v>
      </c>
    </row>
    <row r="379" spans="1:14" x14ac:dyDescent="0.25">
      <c r="A379" s="321">
        <v>90025016</v>
      </c>
      <c r="B379" s="313" t="s">
        <v>383</v>
      </c>
      <c r="C379" s="322"/>
      <c r="D379" s="322"/>
      <c r="E379" s="322"/>
      <c r="N379" s="247">
        <v>0</v>
      </c>
    </row>
    <row r="380" spans="1:14" x14ac:dyDescent="0.25">
      <c r="A380" s="321">
        <v>90025026</v>
      </c>
      <c r="B380" s="313" t="s">
        <v>384</v>
      </c>
      <c r="C380" s="322"/>
      <c r="D380" s="322"/>
      <c r="E380" s="322"/>
      <c r="N380" s="247">
        <v>0</v>
      </c>
    </row>
    <row r="381" spans="1:14" x14ac:dyDescent="0.25">
      <c r="A381" s="321">
        <v>90025076</v>
      </c>
      <c r="B381" s="313" t="s">
        <v>385</v>
      </c>
      <c r="C381" s="322"/>
      <c r="D381" s="322"/>
      <c r="E381" s="322"/>
      <c r="N381" s="247">
        <v>0</v>
      </c>
    </row>
    <row r="382" spans="1:14" x14ac:dyDescent="0.25">
      <c r="A382" s="321">
        <v>90025136</v>
      </c>
      <c r="B382" s="313" t="s">
        <v>386</v>
      </c>
      <c r="C382" s="322"/>
      <c r="D382" s="322"/>
      <c r="E382" s="322"/>
      <c r="N382" s="247">
        <v>0</v>
      </c>
    </row>
    <row r="383" spans="1:14" x14ac:dyDescent="0.25">
      <c r="A383" s="321">
        <v>90031076</v>
      </c>
      <c r="B383" s="313" t="s">
        <v>387</v>
      </c>
      <c r="C383" s="322"/>
      <c r="D383" s="322"/>
      <c r="E383" s="322"/>
      <c r="N383" s="247">
        <v>0</v>
      </c>
    </row>
    <row r="384" spans="1:14" x14ac:dyDescent="0.25">
      <c r="A384" s="321">
        <v>90054396</v>
      </c>
      <c r="B384" s="313" t="s">
        <v>388</v>
      </c>
      <c r="C384" s="322"/>
      <c r="D384" s="322"/>
      <c r="E384" s="322"/>
      <c r="N384" s="247">
        <v>0</v>
      </c>
    </row>
    <row r="385" spans="1:16" x14ac:dyDescent="0.25">
      <c r="A385" s="321">
        <v>90000832</v>
      </c>
      <c r="B385" s="313" t="s">
        <v>389</v>
      </c>
      <c r="C385" s="322"/>
      <c r="D385" s="322"/>
      <c r="E385" s="322"/>
      <c r="N385" s="247">
        <v>0</v>
      </c>
    </row>
    <row r="386" spans="1:16" x14ac:dyDescent="0.25">
      <c r="A386" s="321">
        <v>90001942</v>
      </c>
      <c r="B386" s="313" t="s">
        <v>390</v>
      </c>
      <c r="C386" s="322"/>
      <c r="D386" s="322"/>
      <c r="E386" s="322"/>
      <c r="N386" s="247">
        <v>0</v>
      </c>
      <c r="P386" s="39"/>
    </row>
    <row r="387" spans="1:16" x14ac:dyDescent="0.25">
      <c r="A387" s="321">
        <v>90002042</v>
      </c>
      <c r="B387" s="313" t="s">
        <v>391</v>
      </c>
      <c r="C387" s="322"/>
      <c r="D387" s="322"/>
      <c r="E387" s="322"/>
      <c r="N387" s="247">
        <v>0</v>
      </c>
    </row>
    <row r="388" spans="1:16" x14ac:dyDescent="0.25">
      <c r="A388" s="321">
        <v>90004922</v>
      </c>
      <c r="B388" s="313" t="s">
        <v>392</v>
      </c>
      <c r="C388" s="322"/>
      <c r="D388" s="322"/>
      <c r="E388" s="322"/>
      <c r="N388" s="247">
        <v>0</v>
      </c>
    </row>
    <row r="389" spans="1:16" x14ac:dyDescent="0.25">
      <c r="A389" s="321">
        <v>90005992</v>
      </c>
      <c r="B389" s="313" t="s">
        <v>393</v>
      </c>
      <c r="C389" s="322"/>
      <c r="D389" s="322"/>
      <c r="E389" s="322"/>
      <c r="N389" s="247">
        <v>0</v>
      </c>
    </row>
    <row r="390" spans="1:16" x14ac:dyDescent="0.25">
      <c r="A390" s="321">
        <v>90008172</v>
      </c>
      <c r="B390" s="313" t="s">
        <v>394</v>
      </c>
      <c r="C390" s="322"/>
      <c r="D390" s="322"/>
      <c r="E390" s="322"/>
      <c r="N390" s="247">
        <v>0</v>
      </c>
    </row>
    <row r="391" spans="1:16" x14ac:dyDescent="0.25">
      <c r="A391" s="321">
        <v>90008362</v>
      </c>
      <c r="B391" s="313" t="s">
        <v>395</v>
      </c>
      <c r="C391" s="322"/>
      <c r="D391" s="322"/>
      <c r="E391" s="322"/>
      <c r="N391" s="247">
        <v>0</v>
      </c>
    </row>
    <row r="392" spans="1:16" x14ac:dyDescent="0.25">
      <c r="A392" s="321">
        <v>90008422</v>
      </c>
      <c r="B392" s="313" t="s">
        <v>396</v>
      </c>
      <c r="C392" s="322"/>
      <c r="D392" s="322"/>
      <c r="E392" s="322"/>
      <c r="N392" s="247">
        <v>0</v>
      </c>
    </row>
    <row r="393" spans="1:16" x14ac:dyDescent="0.25">
      <c r="A393" s="321">
        <v>90008982</v>
      </c>
      <c r="B393" s="313" t="s">
        <v>397</v>
      </c>
      <c r="C393" s="322"/>
      <c r="D393" s="322"/>
      <c r="E393" s="322"/>
      <c r="N393" s="247">
        <v>0</v>
      </c>
    </row>
    <row r="394" spans="1:16" x14ac:dyDescent="0.25">
      <c r="A394" s="321">
        <v>90042282</v>
      </c>
      <c r="B394" s="313" t="s">
        <v>398</v>
      </c>
      <c r="C394" s="322"/>
      <c r="D394" s="322"/>
      <c r="E394" s="322"/>
      <c r="N394" s="247">
        <v>0</v>
      </c>
    </row>
    <row r="395" spans="1:16" x14ac:dyDescent="0.25">
      <c r="A395" s="321"/>
      <c r="B395" s="313"/>
      <c r="C395" s="322"/>
      <c r="D395" s="322"/>
      <c r="E395" s="322"/>
    </row>
    <row r="396" spans="1:16" x14ac:dyDescent="0.25">
      <c r="A396" s="321"/>
      <c r="B396" s="313"/>
      <c r="C396" s="322"/>
      <c r="D396" s="322"/>
      <c r="E396" s="322"/>
    </row>
    <row r="397" spans="1:16" x14ac:dyDescent="0.25">
      <c r="A397" s="321"/>
      <c r="B397" s="313"/>
      <c r="C397" s="322"/>
      <c r="D397" s="322"/>
      <c r="E397" s="322"/>
    </row>
    <row r="398" spans="1:16" x14ac:dyDescent="0.25">
      <c r="A398" s="321"/>
      <c r="B398" s="313"/>
      <c r="C398" s="322"/>
      <c r="D398" s="322"/>
      <c r="E398" s="322"/>
    </row>
    <row r="399" spans="1:16" x14ac:dyDescent="0.25">
      <c r="A399" s="321"/>
      <c r="B399" s="313"/>
      <c r="C399" s="322"/>
      <c r="D399" s="322"/>
      <c r="E399" s="322"/>
    </row>
    <row r="400" spans="1:16" x14ac:dyDescent="0.25">
      <c r="A400" s="324"/>
    </row>
    <row r="401" spans="1:2" x14ac:dyDescent="0.25">
      <c r="A401" s="324"/>
    </row>
    <row r="402" spans="1:2" x14ac:dyDescent="0.25">
      <c r="A402" s="324"/>
    </row>
    <row r="403" spans="1:2" x14ac:dyDescent="0.25">
      <c r="A403" s="324"/>
    </row>
    <row r="404" spans="1:2" x14ac:dyDescent="0.25">
      <c r="A404" s="324"/>
    </row>
    <row r="405" spans="1:2" x14ac:dyDescent="0.25">
      <c r="A405" s="324"/>
    </row>
    <row r="406" spans="1:2" x14ac:dyDescent="0.25">
      <c r="A406" s="324"/>
    </row>
    <row r="407" spans="1:2" x14ac:dyDescent="0.25">
      <c r="A407" s="324"/>
    </row>
    <row r="408" spans="1:2" x14ac:dyDescent="0.25">
      <c r="A408" s="324"/>
    </row>
    <row r="409" spans="1:2" x14ac:dyDescent="0.25">
      <c r="A409" s="324"/>
    </row>
    <row r="410" spans="1:2" x14ac:dyDescent="0.25">
      <c r="A410" s="318"/>
    </row>
    <row r="411" spans="1:2" x14ac:dyDescent="0.25">
      <c r="A411" s="318"/>
    </row>
    <row r="412" spans="1:2" x14ac:dyDescent="0.25">
      <c r="A412" s="318"/>
      <c r="B412" s="325"/>
    </row>
    <row r="413" spans="1:2" x14ac:dyDescent="0.25">
      <c r="A413" s="318"/>
    </row>
    <row r="414" spans="1:2" x14ac:dyDescent="0.25">
      <c r="A414" s="318"/>
    </row>
    <row r="415" spans="1:2" x14ac:dyDescent="0.25">
      <c r="A415" s="318"/>
    </row>
    <row r="416" spans="1:2" x14ac:dyDescent="0.25">
      <c r="A416" s="318"/>
    </row>
    <row r="417" spans="1:2" x14ac:dyDescent="0.25">
      <c r="A417" s="318"/>
      <c r="B417" s="196"/>
    </row>
    <row r="418" spans="1:2" x14ac:dyDescent="0.25">
      <c r="A418" s="326"/>
      <c r="B418" s="196"/>
    </row>
    <row r="419" spans="1:2" x14ac:dyDescent="0.25">
      <c r="A419" s="318"/>
    </row>
    <row r="420" spans="1:2" x14ac:dyDescent="0.25">
      <c r="A420" s="318"/>
    </row>
    <row r="421" spans="1:2" x14ac:dyDescent="0.25">
      <c r="A421" s="318"/>
    </row>
    <row r="422" spans="1:2" x14ac:dyDescent="0.25">
      <c r="A422" s="326"/>
    </row>
    <row r="423" spans="1:2" x14ac:dyDescent="0.25">
      <c r="A423" s="318"/>
    </row>
    <row r="424" spans="1:2" x14ac:dyDescent="0.25">
      <c r="A424" s="318"/>
    </row>
    <row r="425" spans="1:2" x14ac:dyDescent="0.25">
      <c r="A425" s="318"/>
    </row>
    <row r="426" spans="1:2" x14ac:dyDescent="0.25">
      <c r="A426" s="318"/>
      <c r="B426" s="3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>
      <selection activeCell="F27" sqref="F27"/>
    </sheetView>
  </sheetViews>
  <sheetFormatPr defaultRowHeight="12.5" x14ac:dyDescent="0.25"/>
  <cols>
    <col min="1" max="1" width="34.36328125" customWidth="1"/>
    <col min="2" max="2" width="11.90625" customWidth="1"/>
    <col min="3" max="3" width="12.81640625" customWidth="1"/>
    <col min="4" max="4" width="11.90625" customWidth="1"/>
    <col min="7" max="7" width="13" customWidth="1"/>
    <col min="11" max="11" width="10.1796875" customWidth="1"/>
    <col min="13" max="21" width="8.7265625" style="31"/>
  </cols>
  <sheetData>
    <row r="1" spans="1:12" ht="13" x14ac:dyDescent="0.3">
      <c r="A1" s="34" t="s">
        <v>470</v>
      </c>
      <c r="B1" s="188"/>
      <c r="C1" s="35"/>
      <c r="D1" s="35"/>
      <c r="E1" s="35"/>
      <c r="F1" s="189"/>
      <c r="G1" s="35"/>
      <c r="H1" s="31"/>
      <c r="I1" s="31"/>
      <c r="J1" s="19"/>
      <c r="K1" s="19"/>
      <c r="L1" s="19"/>
    </row>
    <row r="2" spans="1:12" ht="15.5" x14ac:dyDescent="0.35">
      <c r="A2" s="190" t="s">
        <v>597</v>
      </c>
      <c r="B2" s="35"/>
      <c r="C2" s="35"/>
      <c r="D2" s="35"/>
      <c r="E2" s="35"/>
      <c r="F2" s="189"/>
      <c r="G2" s="35"/>
      <c r="H2" s="31"/>
      <c r="I2" s="31"/>
      <c r="J2" s="19"/>
      <c r="K2" s="19"/>
      <c r="L2" s="19"/>
    </row>
    <row r="3" spans="1:12" ht="13" x14ac:dyDescent="0.3">
      <c r="A3" s="36" t="s">
        <v>598</v>
      </c>
      <c r="B3" s="35"/>
      <c r="C3" s="35"/>
      <c r="D3" s="35"/>
      <c r="E3" s="35"/>
      <c r="F3" s="189"/>
      <c r="G3" s="35"/>
      <c r="H3" s="31"/>
      <c r="I3" s="31"/>
      <c r="J3" s="19"/>
      <c r="K3" s="19"/>
      <c r="L3" s="19"/>
    </row>
    <row r="4" spans="1:12" x14ac:dyDescent="0.25">
      <c r="A4" s="35"/>
      <c r="B4" s="191" t="s">
        <v>599</v>
      </c>
      <c r="C4" s="191" t="s">
        <v>600</v>
      </c>
      <c r="D4" s="355" t="s">
        <v>601</v>
      </c>
      <c r="E4" s="192"/>
      <c r="F4" s="193"/>
      <c r="G4" s="35"/>
      <c r="H4" s="31"/>
      <c r="I4" s="31"/>
      <c r="J4" s="19"/>
      <c r="K4" s="19"/>
      <c r="L4" s="19"/>
    </row>
    <row r="5" spans="1:12" x14ac:dyDescent="0.25">
      <c r="A5" s="35"/>
      <c r="B5" s="194"/>
      <c r="C5" s="195" t="s">
        <v>602</v>
      </c>
      <c r="D5" s="356" t="s">
        <v>603</v>
      </c>
      <c r="E5" s="192"/>
      <c r="F5" s="193"/>
      <c r="G5" s="35"/>
      <c r="H5" s="31"/>
      <c r="I5" s="31"/>
      <c r="J5" s="19"/>
      <c r="K5" s="19"/>
      <c r="L5" s="19"/>
    </row>
    <row r="6" spans="1:12" ht="16" customHeight="1" x14ac:dyDescent="0.4">
      <c r="A6" s="35"/>
      <c r="B6" s="194"/>
      <c r="C6" s="195" t="s">
        <v>604</v>
      </c>
      <c r="D6" s="356" t="s">
        <v>605</v>
      </c>
      <c r="E6" s="196"/>
      <c r="F6" s="189"/>
      <c r="G6" s="197"/>
      <c r="H6" s="31"/>
      <c r="I6" s="31"/>
      <c r="J6" s="19"/>
      <c r="K6" s="19"/>
      <c r="L6" s="19"/>
    </row>
    <row r="7" spans="1:12" x14ac:dyDescent="0.25">
      <c r="A7" s="198"/>
      <c r="B7" s="199"/>
      <c r="C7" s="200" t="s">
        <v>606</v>
      </c>
      <c r="D7" s="356" t="s">
        <v>607</v>
      </c>
      <c r="E7" s="198"/>
      <c r="F7" s="189"/>
      <c r="G7" s="35"/>
      <c r="H7" s="31"/>
      <c r="I7" s="31"/>
      <c r="J7" s="19"/>
      <c r="K7" s="19"/>
      <c r="L7" s="19"/>
    </row>
    <row r="8" spans="1:12" x14ac:dyDescent="0.25">
      <c r="A8" s="37"/>
      <c r="B8" s="201"/>
      <c r="C8" s="202"/>
      <c r="D8" s="357"/>
      <c r="E8" s="203"/>
      <c r="F8" s="204"/>
      <c r="G8" s="35"/>
      <c r="H8" s="31"/>
      <c r="I8" s="31"/>
      <c r="J8" s="19"/>
      <c r="K8" s="19"/>
      <c r="L8" s="19"/>
    </row>
    <row r="9" spans="1:12" x14ac:dyDescent="0.25">
      <c r="A9" s="37" t="s">
        <v>623</v>
      </c>
      <c r="B9" s="340">
        <v>5488130</v>
      </c>
      <c r="C9" s="340">
        <v>5488130</v>
      </c>
      <c r="D9" s="358">
        <v>5488130</v>
      </c>
      <c r="E9" s="206"/>
      <c r="F9" s="204"/>
      <c r="G9" s="35"/>
      <c r="H9" s="31"/>
      <c r="I9" s="31"/>
      <c r="J9" s="19"/>
      <c r="K9" s="19"/>
      <c r="L9" s="19"/>
    </row>
    <row r="10" spans="1:12" x14ac:dyDescent="0.25">
      <c r="A10" s="37" t="s">
        <v>608</v>
      </c>
      <c r="B10" s="341">
        <v>18727705795.55999</v>
      </c>
      <c r="C10" s="340">
        <v>6583295891.5184641</v>
      </c>
      <c r="D10" s="358">
        <v>6856418951.5184641</v>
      </c>
      <c r="E10" s="207"/>
      <c r="F10" s="204"/>
      <c r="G10" s="35"/>
      <c r="H10" s="31"/>
      <c r="I10" s="31"/>
      <c r="J10" s="19"/>
      <c r="K10" s="19"/>
      <c r="L10" s="19"/>
    </row>
    <row r="11" spans="1:12" x14ac:dyDescent="0.25">
      <c r="A11" s="37" t="s">
        <v>609</v>
      </c>
      <c r="B11" s="341">
        <v>6465017139.999999</v>
      </c>
      <c r="C11" s="340">
        <v>0</v>
      </c>
      <c r="D11" s="358">
        <v>0</v>
      </c>
      <c r="E11" s="207"/>
      <c r="F11" s="204"/>
      <c r="G11" s="35"/>
      <c r="H11" s="31"/>
      <c r="I11" s="31"/>
      <c r="J11" s="19"/>
      <c r="K11" s="19"/>
      <c r="L11" s="19"/>
    </row>
    <row r="12" spans="1:12" x14ac:dyDescent="0.25">
      <c r="A12" s="37" t="s">
        <v>610</v>
      </c>
      <c r="B12" s="341">
        <v>1733432303.2729533</v>
      </c>
      <c r="C12" s="340">
        <v>1508086103.8474705</v>
      </c>
      <c r="D12" s="358">
        <v>1331742297.4567759</v>
      </c>
      <c r="E12" s="207"/>
      <c r="F12" s="208"/>
      <c r="G12" s="35"/>
      <c r="H12" s="31"/>
      <c r="I12" s="31"/>
      <c r="J12" s="19"/>
      <c r="K12" s="19"/>
      <c r="L12" s="19"/>
    </row>
    <row r="13" spans="1:12" x14ac:dyDescent="0.25">
      <c r="A13" s="37" t="s">
        <v>611</v>
      </c>
      <c r="B13" s="341">
        <v>26926155238.832939</v>
      </c>
      <c r="C13" s="341">
        <v>8091381995.3659344</v>
      </c>
      <c r="D13" s="359">
        <v>8188161248.9752312</v>
      </c>
      <c r="E13" s="207"/>
      <c r="F13" s="204"/>
      <c r="G13" s="35"/>
      <c r="H13" s="31"/>
      <c r="I13" s="31"/>
      <c r="J13" s="19"/>
      <c r="K13" s="342"/>
      <c r="L13" s="19"/>
    </row>
    <row r="14" spans="1:12" x14ac:dyDescent="0.25">
      <c r="A14" s="37" t="s">
        <v>563</v>
      </c>
      <c r="B14" s="341">
        <v>20057304067.099995</v>
      </c>
      <c r="C14" s="340">
        <v>6027283891.1999998</v>
      </c>
      <c r="D14" s="358">
        <v>6155870777.1000023</v>
      </c>
      <c r="E14" s="207"/>
      <c r="F14" s="209"/>
      <c r="G14" s="35"/>
      <c r="H14" s="31"/>
      <c r="I14" s="31"/>
      <c r="J14" s="19"/>
      <c r="K14" s="19"/>
      <c r="L14" s="19"/>
    </row>
    <row r="15" spans="1:12" x14ac:dyDescent="0.25">
      <c r="A15" s="37" t="s">
        <v>562</v>
      </c>
      <c r="B15" s="341">
        <v>3654.67</v>
      </c>
      <c r="C15" s="340">
        <v>1098.24</v>
      </c>
      <c r="D15" s="358">
        <v>1120.92</v>
      </c>
      <c r="E15" s="210"/>
      <c r="F15" s="204"/>
      <c r="G15" s="35"/>
      <c r="H15" s="31"/>
      <c r="I15" s="31"/>
      <c r="J15" s="19"/>
      <c r="K15" s="19"/>
      <c r="L15" s="19"/>
    </row>
    <row r="16" spans="1:12" x14ac:dyDescent="0.25">
      <c r="A16" s="37" t="s">
        <v>612</v>
      </c>
      <c r="B16" s="343">
        <v>25.51</v>
      </c>
      <c r="C16" s="344">
        <v>25.51</v>
      </c>
      <c r="D16" s="358" t="s">
        <v>399</v>
      </c>
      <c r="E16" s="211" t="s">
        <v>663</v>
      </c>
      <c r="F16" s="251"/>
      <c r="G16" s="35"/>
      <c r="H16" s="31"/>
      <c r="I16" s="31"/>
      <c r="J16" s="19"/>
      <c r="K16" s="19"/>
      <c r="L16" s="19"/>
    </row>
    <row r="17" spans="1:12" x14ac:dyDescent="0.25">
      <c r="A17" s="37" t="s">
        <v>613</v>
      </c>
      <c r="B17" s="341">
        <v>6868851171.7329559</v>
      </c>
      <c r="C17" s="341">
        <v>2064098104.165931</v>
      </c>
      <c r="D17" s="359">
        <v>2036406569.3752339</v>
      </c>
      <c r="E17" s="207"/>
      <c r="F17" s="204"/>
      <c r="G17" s="35"/>
      <c r="H17" s="31"/>
      <c r="I17" s="31"/>
      <c r="J17" s="19"/>
      <c r="K17" s="342"/>
      <c r="L17" s="19"/>
    </row>
    <row r="18" spans="1:12" x14ac:dyDescent="0.25">
      <c r="A18" s="37" t="s">
        <v>614</v>
      </c>
      <c r="B18" s="341">
        <v>342443589.87804556</v>
      </c>
      <c r="C18" s="340">
        <v>102733076.96341369</v>
      </c>
      <c r="D18" s="358">
        <v>221811108.74782631</v>
      </c>
      <c r="E18" s="207"/>
      <c r="F18" s="204"/>
      <c r="G18" s="35"/>
      <c r="H18" s="31"/>
      <c r="I18" s="31"/>
      <c r="J18" s="19"/>
      <c r="K18" s="19"/>
      <c r="L18" s="19"/>
    </row>
    <row r="19" spans="1:12" x14ac:dyDescent="0.25">
      <c r="A19" s="37" t="s">
        <v>615</v>
      </c>
      <c r="B19" s="341">
        <v>-922111643.52338696</v>
      </c>
      <c r="C19" s="340">
        <v>-758616830.72338712</v>
      </c>
      <c r="D19" s="358">
        <v>-766162136.55959952</v>
      </c>
      <c r="E19" s="207"/>
      <c r="F19" s="204"/>
      <c r="G19" s="35"/>
      <c r="H19" s="31"/>
      <c r="I19" s="31"/>
      <c r="J19" s="19"/>
      <c r="K19" s="19"/>
      <c r="L19" s="19"/>
    </row>
    <row r="20" spans="1:12" x14ac:dyDescent="0.25">
      <c r="A20" s="37" t="s">
        <v>616</v>
      </c>
      <c r="B20" s="341">
        <v>0</v>
      </c>
      <c r="C20" s="340">
        <v>0</v>
      </c>
      <c r="D20" s="358">
        <v>0</v>
      </c>
      <c r="E20" s="207"/>
      <c r="F20" s="204"/>
      <c r="G20" s="35"/>
      <c r="H20" s="31"/>
      <c r="I20" s="31"/>
      <c r="J20" s="19"/>
      <c r="K20" s="19"/>
      <c r="L20" s="19"/>
    </row>
    <row r="21" spans="1:12" x14ac:dyDescent="0.25">
      <c r="A21" s="37" t="s">
        <v>617</v>
      </c>
      <c r="B21" s="341">
        <v>0</v>
      </c>
      <c r="C21" s="340">
        <v>0</v>
      </c>
      <c r="D21" s="358">
        <v>0</v>
      </c>
      <c r="E21" s="207"/>
      <c r="F21" s="204"/>
      <c r="G21" s="35"/>
      <c r="H21" s="31"/>
      <c r="I21" s="31"/>
      <c r="J21" s="19"/>
      <c r="K21" s="19"/>
      <c r="L21" s="19"/>
    </row>
    <row r="22" spans="1:12" x14ac:dyDescent="0.25">
      <c r="A22" s="37" t="s">
        <v>618</v>
      </c>
      <c r="B22" s="341">
        <v>6289183118.0876102</v>
      </c>
      <c r="C22" s="341">
        <v>1408214350.4059579</v>
      </c>
      <c r="D22" s="359">
        <v>1492055541.5634601</v>
      </c>
      <c r="E22" s="207"/>
      <c r="F22" s="204"/>
      <c r="G22" s="35"/>
      <c r="H22" s="31"/>
      <c r="I22" s="31"/>
      <c r="J22" s="19"/>
      <c r="K22" s="19"/>
      <c r="L22" s="19"/>
    </row>
    <row r="23" spans="1:12" x14ac:dyDescent="0.25">
      <c r="A23" s="37" t="s">
        <v>619</v>
      </c>
      <c r="B23" s="341">
        <v>779336000.90850198</v>
      </c>
      <c r="C23" s="340">
        <v>344441463.6622963</v>
      </c>
      <c r="D23" s="358">
        <v>693284941.38427293</v>
      </c>
      <c r="E23" s="431" t="s">
        <v>626</v>
      </c>
      <c r="F23" s="189"/>
      <c r="G23" s="35"/>
      <c r="H23" s="31"/>
      <c r="I23" s="31"/>
      <c r="J23" s="211"/>
      <c r="K23" s="19"/>
      <c r="L23" s="19"/>
    </row>
    <row r="24" spans="1:12" x14ac:dyDescent="0.25">
      <c r="A24" s="37" t="s">
        <v>620</v>
      </c>
      <c r="B24" s="340" t="s">
        <v>310</v>
      </c>
      <c r="C24" s="340">
        <v>434894537.24620599</v>
      </c>
      <c r="D24" s="358">
        <v>24879229.299972001</v>
      </c>
      <c r="E24" s="432" t="s">
        <v>624</v>
      </c>
      <c r="F24" s="189"/>
      <c r="G24" s="35"/>
      <c r="H24" s="31"/>
      <c r="I24" s="31"/>
      <c r="J24" s="19"/>
      <c r="K24" s="19"/>
      <c r="L24" s="19"/>
    </row>
    <row r="25" spans="1:12" x14ac:dyDescent="0.25">
      <c r="A25" s="37" t="s">
        <v>621</v>
      </c>
      <c r="B25" s="205"/>
      <c r="C25" s="345"/>
      <c r="D25" s="360"/>
      <c r="E25" s="432" t="s">
        <v>625</v>
      </c>
      <c r="F25" s="211"/>
      <c r="G25" s="35"/>
      <c r="H25" s="31"/>
      <c r="I25" s="31"/>
      <c r="J25" s="19"/>
      <c r="K25" s="19"/>
      <c r="L25" s="19"/>
    </row>
    <row r="26" spans="1:12" x14ac:dyDescent="0.25">
      <c r="A26" s="346" t="s">
        <v>622</v>
      </c>
      <c r="B26" s="347">
        <v>7068519118.9961176</v>
      </c>
      <c r="C26" s="347">
        <f>C22+C23+C24</f>
        <v>2187550351.3144603</v>
      </c>
      <c r="D26" s="347">
        <f>D22+D23+D24</f>
        <v>2210219712.247705</v>
      </c>
      <c r="E26" s="206"/>
      <c r="F26" s="213"/>
      <c r="G26" s="35"/>
      <c r="H26" s="31"/>
      <c r="I26" s="31"/>
      <c r="J26" s="19"/>
      <c r="K26" s="19"/>
      <c r="L26" s="19"/>
    </row>
    <row r="27" spans="1:12" x14ac:dyDescent="0.25">
      <c r="A27" s="37"/>
      <c r="B27" s="313"/>
      <c r="C27" s="214"/>
      <c r="D27" s="361"/>
      <c r="E27" s="206"/>
      <c r="F27" s="213"/>
      <c r="G27" s="35"/>
      <c r="H27" s="31"/>
      <c r="I27" s="31"/>
      <c r="J27" s="19"/>
      <c r="K27" s="19"/>
      <c r="L27" s="19"/>
    </row>
    <row r="28" spans="1:12" x14ac:dyDescent="0.25">
      <c r="A28" s="348" t="s">
        <v>665</v>
      </c>
      <c r="B28" s="212">
        <v>2269000015.0000005</v>
      </c>
      <c r="C28" s="212">
        <v>680700004.5</v>
      </c>
      <c r="D28" s="347">
        <v>680700004.5</v>
      </c>
      <c r="E28" s="288" t="s">
        <v>664</v>
      </c>
      <c r="F28" s="211"/>
      <c r="G28" s="35"/>
      <c r="H28" s="31"/>
      <c r="I28" s="31"/>
      <c r="J28" s="19"/>
      <c r="K28" s="19"/>
      <c r="L28" s="19"/>
    </row>
    <row r="29" spans="1:12" x14ac:dyDescent="0.25">
      <c r="A29" s="348" t="s">
        <v>666</v>
      </c>
      <c r="B29" s="212">
        <v>547000000</v>
      </c>
      <c r="C29" s="212">
        <v>547000000</v>
      </c>
      <c r="D29" s="347">
        <v>547000000</v>
      </c>
      <c r="E29" s="206"/>
      <c r="F29" s="211"/>
      <c r="G29" s="35"/>
      <c r="H29" s="31"/>
      <c r="I29" s="31"/>
      <c r="J29" s="19"/>
      <c r="K29" s="19"/>
      <c r="L29" s="19"/>
    </row>
    <row r="30" spans="1:12" x14ac:dyDescent="0.25">
      <c r="A30" s="37"/>
      <c r="B30" s="214"/>
      <c r="C30" s="206"/>
      <c r="D30" s="362"/>
      <c r="E30" s="206"/>
      <c r="F30" s="213"/>
      <c r="G30" s="35"/>
      <c r="H30" s="31"/>
      <c r="I30" s="31"/>
      <c r="J30" s="19"/>
      <c r="K30" s="19"/>
      <c r="L30" s="19"/>
    </row>
    <row r="31" spans="1:12" ht="13" x14ac:dyDescent="0.3">
      <c r="A31" s="216" t="s">
        <v>636</v>
      </c>
      <c r="B31" s="217"/>
      <c r="C31" s="217"/>
      <c r="D31" s="363"/>
      <c r="E31" s="217"/>
      <c r="F31" s="204"/>
      <c r="G31" s="35"/>
      <c r="H31" s="31"/>
      <c r="I31" s="31"/>
      <c r="J31" s="19"/>
      <c r="K31" s="19"/>
      <c r="L31" s="19"/>
    </row>
    <row r="32" spans="1:12" x14ac:dyDescent="0.25">
      <c r="A32" s="219"/>
      <c r="B32" s="220" t="s">
        <v>637</v>
      </c>
      <c r="C32" s="221"/>
      <c r="D32" s="364"/>
      <c r="E32" s="221"/>
      <c r="F32" s="222" t="s">
        <v>638</v>
      </c>
      <c r="G32" s="223"/>
      <c r="H32" s="224"/>
      <c r="I32" s="31"/>
      <c r="J32" s="19"/>
      <c r="K32" s="19"/>
      <c r="L32" s="19"/>
    </row>
    <row r="33" spans="1:12" x14ac:dyDescent="0.25">
      <c r="A33" s="225"/>
      <c r="B33" s="215" t="s">
        <v>639</v>
      </c>
      <c r="C33" s="38" t="s">
        <v>640</v>
      </c>
      <c r="D33" s="365" t="s">
        <v>641</v>
      </c>
      <c r="E33" s="38"/>
      <c r="F33" s="215" t="s">
        <v>639</v>
      </c>
      <c r="G33" s="38" t="s">
        <v>640</v>
      </c>
      <c r="H33" s="373" t="s">
        <v>641</v>
      </c>
      <c r="I33" s="31"/>
      <c r="J33" s="215"/>
      <c r="K33" s="38"/>
      <c r="L33" s="38"/>
    </row>
    <row r="34" spans="1:12" x14ac:dyDescent="0.25">
      <c r="A34" s="225" t="s">
        <v>627</v>
      </c>
      <c r="B34" s="226">
        <v>2771890981.6500006</v>
      </c>
      <c r="C34" s="226">
        <v>2159303074.7053518</v>
      </c>
      <c r="D34" s="366">
        <v>2159303074.7053518</v>
      </c>
      <c r="E34" s="203"/>
      <c r="F34" s="227">
        <v>8511.9500000000007</v>
      </c>
      <c r="G34" s="82">
        <v>6630.8090500000008</v>
      </c>
      <c r="H34" s="374">
        <v>6630.8090500000008</v>
      </c>
      <c r="I34" s="31"/>
      <c r="J34" s="349"/>
      <c r="K34" s="349"/>
      <c r="L34" s="349"/>
    </row>
    <row r="35" spans="1:12" x14ac:dyDescent="0.25">
      <c r="A35" s="225" t="s">
        <v>628</v>
      </c>
      <c r="B35" s="226">
        <v>551995433.94000018</v>
      </c>
      <c r="C35" s="226">
        <v>430004443.03925961</v>
      </c>
      <c r="D35" s="366">
        <v>430004443.03925961</v>
      </c>
      <c r="E35" s="203"/>
      <c r="F35" s="227">
        <v>9043.6200000000008</v>
      </c>
      <c r="G35" s="82">
        <v>7044.979980000001</v>
      </c>
      <c r="H35" s="374">
        <v>7044.979980000001</v>
      </c>
      <c r="I35" s="31"/>
      <c r="J35" s="349"/>
      <c r="K35" s="349"/>
      <c r="L35" s="349"/>
    </row>
    <row r="36" spans="1:12" x14ac:dyDescent="0.25">
      <c r="A36" s="225" t="s">
        <v>629</v>
      </c>
      <c r="B36" s="226">
        <v>2807565725.7599993</v>
      </c>
      <c r="C36" s="226">
        <v>2187093700.3670416</v>
      </c>
      <c r="D36" s="366">
        <v>2187093700.3670416</v>
      </c>
      <c r="E36" s="203"/>
      <c r="F36" s="227">
        <v>7573.36</v>
      </c>
      <c r="G36" s="82">
        <v>5899.6474399999997</v>
      </c>
      <c r="H36" s="374">
        <v>5899.6474399999997</v>
      </c>
      <c r="I36" s="31"/>
      <c r="J36" s="349"/>
      <c r="K36" s="349"/>
      <c r="L36" s="349"/>
    </row>
    <row r="37" spans="1:12" x14ac:dyDescent="0.25">
      <c r="A37" s="225" t="s">
        <v>630</v>
      </c>
      <c r="B37" s="226">
        <v>2319505357.3899999</v>
      </c>
      <c r="C37" s="226">
        <v>1806894673.406811</v>
      </c>
      <c r="D37" s="366">
        <v>1806894673.406811</v>
      </c>
      <c r="E37" s="203"/>
      <c r="F37" s="227">
        <v>12981.41</v>
      </c>
      <c r="G37" s="82">
        <v>10112.518390000001</v>
      </c>
      <c r="H37" s="374">
        <v>10112.518390000001</v>
      </c>
      <c r="I37" s="31"/>
      <c r="J37" s="349"/>
      <c r="K37" s="349"/>
      <c r="L37" s="349"/>
    </row>
    <row r="38" spans="1:12" x14ac:dyDescent="0.25">
      <c r="A38" s="225" t="s">
        <v>635</v>
      </c>
      <c r="B38" s="226">
        <v>726055670.54999959</v>
      </c>
      <c r="C38" s="207" t="s">
        <v>310</v>
      </c>
      <c r="D38" s="366">
        <v>273123060</v>
      </c>
      <c r="E38" s="203"/>
      <c r="F38" s="227">
        <v>4139.3100000000004</v>
      </c>
      <c r="G38" s="227" t="s">
        <v>310</v>
      </c>
      <c r="H38" s="374">
        <v>60</v>
      </c>
      <c r="I38" s="31"/>
      <c r="J38" s="349"/>
      <c r="K38" s="349"/>
      <c r="L38" s="349"/>
    </row>
    <row r="39" spans="1:12" x14ac:dyDescent="0.25">
      <c r="A39" s="225" t="s">
        <v>631</v>
      </c>
      <c r="B39" s="226">
        <v>3248831202.3500004</v>
      </c>
      <c r="C39" s="228" t="s">
        <v>310</v>
      </c>
      <c r="D39" s="367" t="s">
        <v>310</v>
      </c>
      <c r="E39" s="203"/>
      <c r="F39" s="227">
        <v>1022.15</v>
      </c>
      <c r="G39" s="227" t="s">
        <v>310</v>
      </c>
      <c r="H39" s="375" t="s">
        <v>310</v>
      </c>
      <c r="I39" s="31"/>
      <c r="J39" s="349"/>
      <c r="K39" s="349"/>
      <c r="L39" s="349"/>
    </row>
    <row r="40" spans="1:12" x14ac:dyDescent="0.25">
      <c r="A40" s="225" t="s">
        <v>632</v>
      </c>
      <c r="B40" s="226">
        <v>1393747503.0999999</v>
      </c>
      <c r="C40" s="228" t="s">
        <v>310</v>
      </c>
      <c r="D40" s="367" t="s">
        <v>310</v>
      </c>
      <c r="E40" s="203"/>
      <c r="F40" s="227">
        <v>2022.7</v>
      </c>
      <c r="G40" s="227" t="s">
        <v>310</v>
      </c>
      <c r="H40" s="375" t="s">
        <v>310</v>
      </c>
      <c r="I40" s="31"/>
      <c r="J40" s="349"/>
      <c r="K40" s="349"/>
      <c r="L40" s="349"/>
    </row>
    <row r="41" spans="1:12" x14ac:dyDescent="0.25">
      <c r="A41" s="225" t="s">
        <v>633</v>
      </c>
      <c r="B41" s="226">
        <v>2044439108.3600008</v>
      </c>
      <c r="C41" s="228" t="s">
        <v>310</v>
      </c>
      <c r="D41" s="367" t="s">
        <v>310</v>
      </c>
      <c r="E41" s="203"/>
      <c r="F41" s="227">
        <v>5642.1200000000008</v>
      </c>
      <c r="G41" s="227" t="s">
        <v>310</v>
      </c>
      <c r="H41" s="375" t="s">
        <v>310</v>
      </c>
      <c r="I41" s="31"/>
      <c r="J41" s="349"/>
      <c r="K41" s="349"/>
      <c r="L41" s="349"/>
    </row>
    <row r="42" spans="1:12" x14ac:dyDescent="0.25">
      <c r="A42" s="225" t="s">
        <v>634</v>
      </c>
      <c r="B42" s="226">
        <v>2863674812.4599981</v>
      </c>
      <c r="C42" s="228" t="s">
        <v>310</v>
      </c>
      <c r="D42" s="367" t="s">
        <v>310</v>
      </c>
      <c r="E42" s="203"/>
      <c r="F42" s="227">
        <v>19505.86</v>
      </c>
      <c r="G42" s="227" t="s">
        <v>310</v>
      </c>
      <c r="H42" s="375" t="s">
        <v>310</v>
      </c>
      <c r="I42" s="31"/>
      <c r="J42" s="349"/>
      <c r="K42" s="349"/>
      <c r="L42" s="349"/>
    </row>
    <row r="43" spans="1:12" x14ac:dyDescent="0.25">
      <c r="A43" s="225"/>
      <c r="B43" s="203"/>
      <c r="C43" s="203"/>
      <c r="D43" s="368"/>
      <c r="E43" s="203"/>
      <c r="F43" s="207"/>
      <c r="G43" s="203"/>
      <c r="H43" s="374"/>
      <c r="I43" s="31"/>
      <c r="J43" s="349"/>
      <c r="K43" s="349"/>
      <c r="L43" s="349"/>
    </row>
    <row r="44" spans="1:12" x14ac:dyDescent="0.25">
      <c r="A44" s="229" t="s">
        <v>642</v>
      </c>
      <c r="B44" s="230">
        <f>SUM(B34:B43)</f>
        <v>18727705795.559998</v>
      </c>
      <c r="C44" s="230">
        <f t="shared" ref="C44:D44" si="0">SUM(C34:C43)</f>
        <v>6583295891.5184631</v>
      </c>
      <c r="D44" s="369">
        <f t="shared" si="0"/>
        <v>6856418951.5184631</v>
      </c>
      <c r="E44" s="231"/>
      <c r="F44" s="232"/>
      <c r="G44" s="231"/>
      <c r="H44" s="376"/>
      <c r="I44" s="31"/>
      <c r="J44" s="349"/>
      <c r="K44" s="349"/>
      <c r="L44" s="349"/>
    </row>
    <row r="45" spans="1:12" x14ac:dyDescent="0.25">
      <c r="A45" s="30"/>
      <c r="B45" s="217"/>
      <c r="C45" s="217"/>
      <c r="D45" s="363"/>
      <c r="E45" s="217"/>
      <c r="F45" s="204"/>
      <c r="G45" s="217"/>
      <c r="H45" s="377"/>
      <c r="I45" s="31"/>
      <c r="J45" s="349"/>
      <c r="K45" s="349"/>
      <c r="L45" s="349"/>
    </row>
    <row r="46" spans="1:12" x14ac:dyDescent="0.25">
      <c r="A46" s="219" t="s">
        <v>609</v>
      </c>
      <c r="B46" s="221">
        <v>6465017139.999999</v>
      </c>
      <c r="C46" s="233" t="s">
        <v>310</v>
      </c>
      <c r="D46" s="370" t="s">
        <v>310</v>
      </c>
      <c r="E46" s="235"/>
      <c r="F46" s="236">
        <v>1178</v>
      </c>
      <c r="G46" s="236" t="s">
        <v>310</v>
      </c>
      <c r="H46" s="378" t="s">
        <v>310</v>
      </c>
      <c r="I46" s="31"/>
      <c r="J46" s="349"/>
      <c r="K46" s="349"/>
      <c r="L46" s="349"/>
    </row>
    <row r="47" spans="1:12" x14ac:dyDescent="0.25">
      <c r="A47" s="225" t="s">
        <v>643</v>
      </c>
      <c r="B47" s="226">
        <v>503659418.03347003</v>
      </c>
      <c r="C47" s="226">
        <v>438183693.68911833</v>
      </c>
      <c r="D47" s="367">
        <v>365297491.61575502</v>
      </c>
      <c r="E47" s="226"/>
      <c r="F47" s="227">
        <v>91.55</v>
      </c>
      <c r="G47" s="82">
        <v>79.648499999999999</v>
      </c>
      <c r="H47" s="375">
        <v>66.400000000000006</v>
      </c>
      <c r="I47" s="31"/>
      <c r="J47" s="349"/>
      <c r="K47" s="349"/>
      <c r="L47" s="349"/>
    </row>
    <row r="48" spans="1:12" x14ac:dyDescent="0.25">
      <c r="A48" s="225" t="s">
        <v>644</v>
      </c>
      <c r="B48" s="226">
        <v>100883981.3184</v>
      </c>
      <c r="C48" s="226">
        <v>87769063.747008011</v>
      </c>
      <c r="D48" s="366">
        <v>87769063.747008011</v>
      </c>
      <c r="E48" s="226"/>
      <c r="F48" s="227">
        <v>282.24</v>
      </c>
      <c r="G48" s="82">
        <v>245.5488</v>
      </c>
      <c r="H48" s="374">
        <v>245.5488</v>
      </c>
      <c r="I48" s="31"/>
      <c r="J48" s="349"/>
      <c r="K48" s="349"/>
      <c r="L48" s="349"/>
    </row>
    <row r="49" spans="1:12" x14ac:dyDescent="0.25">
      <c r="A49" s="225" t="s">
        <v>645</v>
      </c>
      <c r="B49" s="226">
        <v>735902292.89510059</v>
      </c>
      <c r="C49" s="226">
        <v>640234994.81873703</v>
      </c>
      <c r="D49" s="366">
        <v>554302249.44000018</v>
      </c>
      <c r="E49" s="226"/>
      <c r="F49" s="227">
        <v>1982.49</v>
      </c>
      <c r="G49" s="82">
        <v>1724.7663</v>
      </c>
      <c r="H49" s="374">
        <v>1424.18</v>
      </c>
      <c r="I49" s="31"/>
      <c r="J49" s="349"/>
      <c r="K49" s="349"/>
      <c r="L49" s="349"/>
    </row>
    <row r="50" spans="1:12" x14ac:dyDescent="0.25">
      <c r="A50" s="225" t="s">
        <v>646</v>
      </c>
      <c r="B50" s="226">
        <v>198187946.74127328</v>
      </c>
      <c r="C50" s="226">
        <v>172423513.66490769</v>
      </c>
      <c r="D50" s="366">
        <v>172423513.66490769</v>
      </c>
      <c r="E50" s="226"/>
      <c r="F50" s="227">
        <v>39.869999999999997</v>
      </c>
      <c r="G50" s="82">
        <v>34.686899999999994</v>
      </c>
      <c r="H50" s="374">
        <v>34.686899999999994</v>
      </c>
      <c r="I50" s="31"/>
      <c r="J50" s="349"/>
      <c r="K50" s="349"/>
      <c r="L50" s="349"/>
    </row>
    <row r="51" spans="1:12" x14ac:dyDescent="0.25">
      <c r="A51" s="225" t="s">
        <v>647</v>
      </c>
      <c r="B51" s="226">
        <v>14528001.059999999</v>
      </c>
      <c r="C51" s="226">
        <v>12639360.922200002</v>
      </c>
      <c r="D51" s="366">
        <v>12639360.922200002</v>
      </c>
      <c r="E51" s="226"/>
      <c r="F51" s="227">
        <v>388.47</v>
      </c>
      <c r="G51" s="82">
        <v>337.96890000000002</v>
      </c>
      <c r="H51" s="374">
        <v>337.96890000000002</v>
      </c>
      <c r="I51" s="31"/>
      <c r="J51" s="349"/>
      <c r="K51" s="349"/>
      <c r="L51" s="349"/>
    </row>
    <row r="52" spans="1:12" x14ac:dyDescent="0.25">
      <c r="A52" s="225" t="s">
        <v>648</v>
      </c>
      <c r="B52" s="228">
        <v>9662120</v>
      </c>
      <c r="C52" s="228">
        <v>8406044.4000000004</v>
      </c>
      <c r="D52" s="367">
        <v>8406044.4000000004</v>
      </c>
      <c r="E52" s="226"/>
      <c r="F52" s="227">
        <v>284.18</v>
      </c>
      <c r="G52" s="227">
        <v>247.23660000000001</v>
      </c>
      <c r="H52" s="374">
        <v>247.23660000000001</v>
      </c>
      <c r="I52" s="31"/>
      <c r="J52" s="349"/>
      <c r="K52" s="349"/>
      <c r="L52" s="349"/>
    </row>
    <row r="53" spans="1:12" x14ac:dyDescent="0.25">
      <c r="A53" s="225" t="s">
        <v>649</v>
      </c>
      <c r="B53" s="226">
        <v>170608543.22471124</v>
      </c>
      <c r="C53" s="226">
        <v>148429432.60549876</v>
      </c>
      <c r="D53" s="366">
        <v>130904573.66690338</v>
      </c>
      <c r="E53" s="226"/>
      <c r="F53" s="227">
        <v>405.26</v>
      </c>
      <c r="G53" s="82">
        <v>352.57619999999997</v>
      </c>
      <c r="H53" s="374">
        <v>24</v>
      </c>
      <c r="I53" s="31"/>
      <c r="J53" s="349"/>
      <c r="K53" s="349"/>
      <c r="L53" s="349"/>
    </row>
    <row r="54" spans="1:12" x14ac:dyDescent="0.25">
      <c r="A54" s="225"/>
      <c r="B54" s="203"/>
      <c r="C54" s="203"/>
      <c r="D54" s="368"/>
      <c r="E54" s="203"/>
      <c r="F54" s="210"/>
      <c r="G54" s="237"/>
      <c r="H54" s="379"/>
      <c r="I54" s="31"/>
      <c r="J54" s="19"/>
      <c r="K54" s="19"/>
      <c r="L54" s="19"/>
    </row>
    <row r="55" spans="1:12" x14ac:dyDescent="0.25">
      <c r="A55" s="229" t="s">
        <v>650</v>
      </c>
      <c r="B55" s="230">
        <f>SUM(B46:B54)</f>
        <v>8198449443.2729549</v>
      </c>
      <c r="C55" s="230">
        <f t="shared" ref="C55:D55" si="1">SUM(C46:C54)</f>
        <v>1508086103.8474698</v>
      </c>
      <c r="D55" s="369">
        <f t="shared" si="1"/>
        <v>1331742297.4567742</v>
      </c>
      <c r="E55" s="231"/>
      <c r="F55" s="238"/>
      <c r="G55" s="239"/>
      <c r="H55" s="376"/>
      <c r="I55" s="31"/>
      <c r="J55" s="19"/>
      <c r="K55" s="19"/>
      <c r="L55" s="19"/>
    </row>
    <row r="56" spans="1:12" x14ac:dyDescent="0.25">
      <c r="A56" s="37"/>
      <c r="B56" s="203"/>
      <c r="C56" s="203"/>
      <c r="D56" s="366"/>
      <c r="E56" s="203"/>
      <c r="F56" s="207"/>
      <c r="G56" s="203"/>
      <c r="H56" s="377"/>
      <c r="I56" s="31"/>
      <c r="J56" s="19"/>
      <c r="K56" s="19"/>
      <c r="L56" s="19"/>
    </row>
    <row r="57" spans="1:12" x14ac:dyDescent="0.25">
      <c r="A57" s="219" t="s">
        <v>651</v>
      </c>
      <c r="B57" s="221">
        <v>120932535.24928251</v>
      </c>
      <c r="C57" s="221">
        <v>36279760.574784756</v>
      </c>
      <c r="D57" s="364">
        <v>57772410.899041653</v>
      </c>
      <c r="E57" s="235"/>
      <c r="F57" s="236">
        <v>215.7</v>
      </c>
      <c r="G57" s="240">
        <v>64.709999999999994</v>
      </c>
      <c r="H57" s="380">
        <v>55</v>
      </c>
      <c r="I57" s="31"/>
      <c r="J57" s="349"/>
      <c r="K57" s="349"/>
      <c r="L57" s="349"/>
    </row>
    <row r="58" spans="1:12" x14ac:dyDescent="0.25">
      <c r="A58" s="225" t="s">
        <v>652</v>
      </c>
      <c r="B58" s="226">
        <v>3605339.92</v>
      </c>
      <c r="C58" s="226">
        <v>1081601.9759999998</v>
      </c>
      <c r="D58" s="366">
        <v>1081601.9759999998</v>
      </c>
      <c r="E58" s="203"/>
      <c r="F58" s="227">
        <v>2739.62</v>
      </c>
      <c r="G58" s="241">
        <v>821.88599999999997</v>
      </c>
      <c r="H58" s="374">
        <v>821.88599999999997</v>
      </c>
      <c r="I58" s="31"/>
      <c r="J58" s="349"/>
      <c r="K58" s="349"/>
      <c r="L58" s="349"/>
    </row>
    <row r="59" spans="1:12" x14ac:dyDescent="0.25">
      <c r="A59" s="225" t="s">
        <v>653</v>
      </c>
      <c r="B59" s="226">
        <v>217905714.70876297</v>
      </c>
      <c r="C59" s="226">
        <v>65371714.412628897</v>
      </c>
      <c r="D59" s="367">
        <v>62908485.972784571</v>
      </c>
      <c r="E59" s="203"/>
      <c r="F59" s="227">
        <v>65.459999999999994</v>
      </c>
      <c r="G59" s="241">
        <v>19.637999999999998</v>
      </c>
      <c r="H59" s="375">
        <v>11.5</v>
      </c>
      <c r="I59" s="31"/>
      <c r="J59" s="349"/>
      <c r="K59" s="349"/>
      <c r="L59" s="349"/>
    </row>
    <row r="60" spans="1:12" x14ac:dyDescent="0.25">
      <c r="A60" s="225" t="s">
        <v>654</v>
      </c>
      <c r="B60" s="242" t="s">
        <v>310</v>
      </c>
      <c r="C60" s="242" t="s">
        <v>310</v>
      </c>
      <c r="D60" s="366">
        <v>100048609.90000011</v>
      </c>
      <c r="E60" s="203"/>
      <c r="F60" s="227" t="s">
        <v>310</v>
      </c>
      <c r="G60" s="243" t="s">
        <v>310</v>
      </c>
      <c r="H60" s="374">
        <v>18.23</v>
      </c>
      <c r="I60" s="31"/>
      <c r="J60" s="349"/>
      <c r="K60" s="349"/>
      <c r="L60" s="349"/>
    </row>
    <row r="61" spans="1:12" x14ac:dyDescent="0.25">
      <c r="A61" s="225"/>
      <c r="B61" s="242"/>
      <c r="C61" s="242"/>
      <c r="D61" s="368"/>
      <c r="E61" s="203"/>
      <c r="F61" s="210"/>
      <c r="G61" s="350"/>
      <c r="H61" s="379"/>
      <c r="I61" s="31"/>
      <c r="J61" s="19"/>
      <c r="K61" s="19"/>
      <c r="L61" s="19"/>
    </row>
    <row r="62" spans="1:12" x14ac:dyDescent="0.25">
      <c r="A62" s="229" t="s">
        <v>655</v>
      </c>
      <c r="B62" s="230">
        <f>SUM(B57:B61)</f>
        <v>342443589.8780455</v>
      </c>
      <c r="C62" s="230">
        <f>SUM(C57:C61)</f>
        <v>102733076.96341366</v>
      </c>
      <c r="D62" s="369">
        <f>SUM(D57:D61)</f>
        <v>221811108.74782634</v>
      </c>
      <c r="E62" s="231"/>
      <c r="F62" s="232"/>
      <c r="G62" s="231"/>
      <c r="H62" s="376"/>
      <c r="I62" s="31"/>
      <c r="J62" s="19"/>
      <c r="K62" s="19"/>
      <c r="L62" s="19"/>
    </row>
    <row r="63" spans="1:12" x14ac:dyDescent="0.25">
      <c r="A63" s="30"/>
      <c r="B63" s="217"/>
      <c r="C63" s="217"/>
      <c r="D63" s="363"/>
      <c r="E63" s="217"/>
      <c r="F63" s="204"/>
      <c r="G63" s="217"/>
      <c r="H63" s="381"/>
      <c r="I63" s="31"/>
      <c r="J63" s="19"/>
      <c r="K63" s="19"/>
      <c r="L63" s="19"/>
    </row>
    <row r="64" spans="1:12" x14ac:dyDescent="0.25">
      <c r="A64" s="225" t="s">
        <v>656</v>
      </c>
      <c r="B64" s="207"/>
      <c r="C64" s="247">
        <v>163494812.80000001</v>
      </c>
      <c r="D64" s="371">
        <v>163494812.80000001</v>
      </c>
      <c r="E64" s="226"/>
      <c r="F64" s="246"/>
      <c r="G64" s="203"/>
      <c r="H64" s="382"/>
      <c r="I64" s="31"/>
      <c r="J64" s="19"/>
      <c r="K64" s="19"/>
      <c r="L64" s="19"/>
    </row>
    <row r="65" spans="1:12" x14ac:dyDescent="0.25">
      <c r="A65" s="225" t="s">
        <v>657</v>
      </c>
      <c r="B65" s="246" t="s">
        <v>310</v>
      </c>
      <c r="C65" s="351" t="s">
        <v>310</v>
      </c>
      <c r="D65" s="366">
        <v>29549300</v>
      </c>
      <c r="E65" s="226"/>
      <c r="F65" s="207"/>
      <c r="G65" s="203"/>
      <c r="H65" s="382"/>
      <c r="I65" s="31"/>
      <c r="J65" s="19"/>
      <c r="K65" s="19"/>
      <c r="L65" s="19"/>
    </row>
    <row r="66" spans="1:12" x14ac:dyDescent="0.25">
      <c r="A66" s="225" t="s">
        <v>658</v>
      </c>
      <c r="B66" s="207" t="s">
        <v>310</v>
      </c>
      <c r="C66" s="352" t="s">
        <v>310</v>
      </c>
      <c r="D66" s="366">
        <v>497338.83621304948</v>
      </c>
      <c r="E66" s="226"/>
      <c r="F66" s="207"/>
      <c r="G66" s="203"/>
      <c r="H66" s="382"/>
      <c r="I66" s="31"/>
      <c r="J66" s="19"/>
      <c r="K66" s="19"/>
      <c r="L66" s="19"/>
    </row>
    <row r="67" spans="1:12" x14ac:dyDescent="0.25">
      <c r="A67" s="225" t="s">
        <v>659</v>
      </c>
      <c r="B67" s="228" t="s">
        <v>310</v>
      </c>
      <c r="C67" s="248" t="s">
        <v>310</v>
      </c>
      <c r="D67" s="366">
        <v>7.96280801296234E-8</v>
      </c>
      <c r="E67" s="249" t="s">
        <v>660</v>
      </c>
      <c r="F67" s="251"/>
      <c r="G67" s="203"/>
      <c r="H67" s="382"/>
      <c r="I67" s="31"/>
      <c r="J67" s="19"/>
      <c r="K67" s="19"/>
      <c r="L67" s="19"/>
    </row>
    <row r="68" spans="1:12" x14ac:dyDescent="0.25">
      <c r="A68" s="244"/>
      <c r="B68" s="203"/>
      <c r="C68" s="203"/>
      <c r="D68" s="368"/>
      <c r="E68" s="203"/>
      <c r="F68" s="207"/>
      <c r="G68" s="203"/>
      <c r="H68" s="382"/>
      <c r="I68" s="31"/>
      <c r="J68" s="19"/>
      <c r="K68" s="19"/>
      <c r="L68" s="19"/>
    </row>
    <row r="69" spans="1:12" x14ac:dyDescent="0.25">
      <c r="A69" s="353" t="s">
        <v>615</v>
      </c>
      <c r="B69" s="354">
        <f>B19</f>
        <v>-922111643.52338696</v>
      </c>
      <c r="C69" s="354">
        <f>C19</f>
        <v>-758616830.72338712</v>
      </c>
      <c r="D69" s="372">
        <f>D19</f>
        <v>-766162136.55959952</v>
      </c>
      <c r="E69" s="231"/>
      <c r="F69" s="232"/>
      <c r="G69" s="231"/>
      <c r="H69" s="383"/>
      <c r="I69" s="31"/>
      <c r="J69" s="19"/>
      <c r="K69" s="19"/>
      <c r="L69" s="19"/>
    </row>
    <row r="70" spans="1:12" x14ac:dyDescent="0.25">
      <c r="A70" s="250" t="s">
        <v>661</v>
      </c>
      <c r="B70" s="217"/>
      <c r="C70" s="217"/>
      <c r="D70" s="218"/>
      <c r="E70" s="217"/>
      <c r="F70" s="204"/>
      <c r="G70" s="217"/>
      <c r="H70" s="245"/>
      <c r="I70" s="31"/>
      <c r="J70" s="19"/>
      <c r="K70" s="19"/>
      <c r="L70" s="19"/>
    </row>
    <row r="71" spans="1:12" x14ac:dyDescent="0.25">
      <c r="A71" s="250" t="s">
        <v>662</v>
      </c>
      <c r="B71" s="217"/>
      <c r="C71" s="217"/>
      <c r="D71" s="218"/>
      <c r="E71" s="217"/>
      <c r="F71" s="204"/>
      <c r="G71" s="217"/>
      <c r="H71" s="245"/>
      <c r="I71" s="31"/>
      <c r="J71" s="19"/>
      <c r="K71" s="19"/>
      <c r="L71" s="19"/>
    </row>
    <row r="72" spans="1:12" x14ac:dyDescent="0.25">
      <c r="A72" s="35"/>
      <c r="B72" s="217"/>
      <c r="C72" s="217"/>
      <c r="D72" s="218"/>
      <c r="E72" s="217"/>
      <c r="F72" s="204"/>
      <c r="G72" s="217"/>
      <c r="H72" s="245"/>
      <c r="I72" s="31"/>
      <c r="J72" s="19"/>
      <c r="K72" s="19"/>
      <c r="L72" s="19"/>
    </row>
    <row r="73" spans="1:12" x14ac:dyDescent="0.25">
      <c r="A73" s="35"/>
      <c r="B73" s="217"/>
      <c r="C73" s="217"/>
      <c r="D73" s="218"/>
      <c r="E73" s="217"/>
      <c r="F73" s="204"/>
      <c r="G73" s="217"/>
      <c r="H73" s="245"/>
      <c r="I73" s="31"/>
      <c r="J73" s="19"/>
      <c r="K73" s="19"/>
      <c r="L73" s="19"/>
    </row>
    <row r="74" spans="1:12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24149843F9B68D41B59829ADFC717AEE" ma:contentTypeVersion="3" ma:contentTypeDescription="Kampus asiakirja" ma:contentTypeScope="" ma:versionID="cf3882fcccdba02008bff3fb8ca0a03b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83509694f4596861ce3512c6cf211e10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5f0558a-c187-4c09-8957-d247358a54e8}" ma:internalName="TaxCatchAll" ma:showField="CatchAllData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5f0558a-c187-4c09-8957-d247358a54e8}" ma:internalName="TaxCatchAllLabel" ma:readOnly="true" ma:showField="CatchAllDataLabel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C03EC7D8-9B68-4F55-B664-9D42AA9BA7BA}"/>
</file>

<file path=customXml/itemProps2.xml><?xml version="1.0" encoding="utf-8"?>
<ds:datastoreItem xmlns:ds="http://schemas.openxmlformats.org/officeDocument/2006/customXml" ds:itemID="{C9C72434-2417-4707-9AA4-B3E69D36A5F6}"/>
</file>

<file path=customXml/itemProps3.xml><?xml version="1.0" encoding="utf-8"?>
<ds:datastoreItem xmlns:ds="http://schemas.openxmlformats.org/officeDocument/2006/customXml" ds:itemID="{66F7C713-255F-4B0B-902F-08D8214A1A1D}"/>
</file>

<file path=customXml/itemProps4.xml><?xml version="1.0" encoding="utf-8"?>
<ds:datastoreItem xmlns:ds="http://schemas.openxmlformats.org/officeDocument/2006/customXml" ds:itemID="{EAB3FBEE-5D06-4385-A623-3A1A1937D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Hela landet ändringen i balansl</vt:lpstr>
      <vt:lpstr>Ändringen i balansläge kommuner</vt:lpstr>
      <vt:lpstr>Ändringen per kommungruper</vt:lpstr>
      <vt:lpstr>Detaljerad nuvarande_kommande</vt:lpstr>
      <vt:lpstr>Nya statsandelen</vt:lpstr>
      <vt:lpstr>Statsandelskriterierna</vt:lpstr>
      <vt:lpstr>'Ändringen i balansläge kommuner'!Tulostusalue</vt:lpstr>
      <vt:lpstr>'Ändringen i balansläge kommuner'!Tulostusotsikot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 4. Kommunernas finansiering</dc:title>
  <dc:creator>Salonen Ville VM</dc:creator>
  <cp:lastModifiedBy>Salonen Ville (VM)</cp:lastModifiedBy>
  <cp:lastPrinted>2018-05-13T07:45:00Z</cp:lastPrinted>
  <dcterms:created xsi:type="dcterms:W3CDTF">2016-04-06T07:26:04Z</dcterms:created>
  <dcterms:modified xsi:type="dcterms:W3CDTF">2020-06-04T10:17:42Z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0x010100B5FAB64B6C204DD994D3FAC0C34E2BFF0024149843F9B68D41B59829ADFC717AEE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